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17715" windowHeight="7935" firstSheet="1" activeTab="1"/>
  </bookViews>
  <sheets>
    <sheet name="All Schools" sheetId="1" r:id="rId1"/>
    <sheet name="School A" sheetId="2" r:id="rId2"/>
    <sheet name="School B" sheetId="3" r:id="rId3"/>
    <sheet name="School C" sheetId="4" r:id="rId4"/>
    <sheet name="School D" sheetId="5" r:id="rId5"/>
    <sheet name="School E" sheetId="6" r:id="rId6"/>
    <sheet name="School F" sheetId="7" r:id="rId7"/>
    <sheet name="School G" sheetId="8" r:id="rId8"/>
    <sheet name="School H" sheetId="9" r:id="rId9"/>
    <sheet name="School I" sheetId="10" r:id="rId10"/>
    <sheet name="School J" sheetId="11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Q35" i="11" l="1"/>
  <c r="R35" i="11" s="1"/>
  <c r="S35" i="11" s="1"/>
  <c r="P35" i="11"/>
  <c r="N35" i="11"/>
  <c r="L35" i="11"/>
  <c r="Q34" i="11"/>
  <c r="R34" i="11" s="1"/>
  <c r="S34" i="11" s="1"/>
  <c r="P34" i="11"/>
  <c r="N34" i="11"/>
  <c r="L34" i="11"/>
  <c r="Q33" i="11"/>
  <c r="R33" i="11" s="1"/>
  <c r="S33" i="11" s="1"/>
  <c r="P33" i="11"/>
  <c r="N33" i="11"/>
  <c r="L33" i="11"/>
  <c r="Q32" i="11"/>
  <c r="R32" i="11" s="1"/>
  <c r="S32" i="11" s="1"/>
  <c r="P32" i="11"/>
  <c r="N32" i="11"/>
  <c r="L32" i="11"/>
  <c r="Q31" i="11"/>
  <c r="R31" i="11" s="1"/>
  <c r="S31" i="11" s="1"/>
  <c r="P31" i="11"/>
  <c r="N31" i="11"/>
  <c r="L31" i="11"/>
  <c r="Q30" i="11"/>
  <c r="R30" i="11" s="1"/>
  <c r="S30" i="11" s="1"/>
  <c r="P30" i="11"/>
  <c r="N30" i="11"/>
  <c r="L30" i="11"/>
  <c r="Q29" i="11"/>
  <c r="R29" i="11" s="1"/>
  <c r="S29" i="11" s="1"/>
  <c r="P29" i="11"/>
  <c r="N29" i="11"/>
  <c r="L29" i="11"/>
  <c r="Q28" i="11"/>
  <c r="R28" i="11" s="1"/>
  <c r="S28" i="11" s="1"/>
  <c r="P28" i="11"/>
  <c r="N28" i="11"/>
  <c r="L28" i="11"/>
  <c r="Q27" i="11"/>
  <c r="R27" i="11" s="1"/>
  <c r="S27" i="11" s="1"/>
  <c r="P27" i="11"/>
  <c r="N27" i="11"/>
  <c r="L27" i="11"/>
  <c r="Q26" i="11"/>
  <c r="R26" i="11" s="1"/>
  <c r="S26" i="11" s="1"/>
  <c r="P26" i="11"/>
  <c r="N26" i="11"/>
  <c r="L26" i="11"/>
  <c r="Q25" i="11"/>
  <c r="R25" i="11" s="1"/>
  <c r="S25" i="11" s="1"/>
  <c r="P25" i="11"/>
  <c r="N25" i="11"/>
  <c r="L25" i="11"/>
  <c r="Q24" i="11"/>
  <c r="R24" i="11" s="1"/>
  <c r="S24" i="11" s="1"/>
  <c r="P24" i="11"/>
  <c r="N24" i="11"/>
  <c r="L24" i="11"/>
  <c r="Q23" i="11"/>
  <c r="R23" i="11" s="1"/>
  <c r="S23" i="11" s="1"/>
  <c r="P23" i="11"/>
  <c r="N23" i="11"/>
  <c r="L23" i="11"/>
  <c r="Q22" i="11"/>
  <c r="R22" i="11" s="1"/>
  <c r="S22" i="11" s="1"/>
  <c r="P22" i="11"/>
  <c r="N22" i="11"/>
  <c r="L22" i="11"/>
  <c r="Q21" i="11"/>
  <c r="R21" i="11" s="1"/>
  <c r="S21" i="11" s="1"/>
  <c r="P21" i="11"/>
  <c r="N21" i="11"/>
  <c r="L21" i="11"/>
  <c r="Q20" i="11"/>
  <c r="R20" i="11" s="1"/>
  <c r="S20" i="11" s="1"/>
  <c r="P20" i="11"/>
  <c r="N20" i="11"/>
  <c r="L20" i="11"/>
  <c r="Q19" i="11"/>
  <c r="R19" i="11" s="1"/>
  <c r="S19" i="11" s="1"/>
  <c r="P19" i="11"/>
  <c r="N19" i="11"/>
  <c r="L19" i="11"/>
  <c r="Q18" i="11"/>
  <c r="R18" i="11" s="1"/>
  <c r="S18" i="11" s="1"/>
  <c r="P18" i="11"/>
  <c r="N18" i="11"/>
  <c r="L18" i="11"/>
  <c r="H16" i="11"/>
  <c r="G16" i="11"/>
  <c r="F16" i="11"/>
  <c r="D16" i="11"/>
  <c r="B16" i="11"/>
  <c r="G15" i="11"/>
  <c r="H15" i="11" s="1"/>
  <c r="F15" i="11"/>
  <c r="D15" i="11"/>
  <c r="B15" i="11"/>
  <c r="H14" i="11"/>
  <c r="G14" i="11"/>
  <c r="F14" i="11"/>
  <c r="D14" i="11"/>
  <c r="B14" i="11"/>
  <c r="G13" i="11"/>
  <c r="H13" i="11" s="1"/>
  <c r="F13" i="11"/>
  <c r="D13" i="11"/>
  <c r="B13" i="11"/>
  <c r="H12" i="11"/>
  <c r="G12" i="11"/>
  <c r="F12" i="11"/>
  <c r="D12" i="11"/>
  <c r="B12" i="11"/>
  <c r="G11" i="11"/>
  <c r="H11" i="11" s="1"/>
  <c r="F11" i="11"/>
  <c r="D11" i="11"/>
  <c r="B11" i="11"/>
  <c r="H10" i="11"/>
  <c r="G10" i="11"/>
  <c r="F10" i="11"/>
  <c r="D10" i="11"/>
  <c r="B10" i="11"/>
  <c r="G9" i="11"/>
  <c r="H9" i="11" s="1"/>
  <c r="F9" i="11"/>
  <c r="D9" i="11"/>
  <c r="B9" i="11"/>
  <c r="H8" i="11"/>
  <c r="G8" i="11"/>
  <c r="F8" i="11"/>
  <c r="D8" i="11"/>
  <c r="B8" i="11"/>
  <c r="G7" i="11"/>
  <c r="H7" i="11" s="1"/>
  <c r="F7" i="11"/>
  <c r="D7" i="11"/>
  <c r="B7" i="11"/>
  <c r="H6" i="11"/>
  <c r="G6" i="11"/>
  <c r="F6" i="11"/>
  <c r="D6" i="11"/>
  <c r="B6" i="11"/>
  <c r="G5" i="11"/>
  <c r="H5" i="11" s="1"/>
  <c r="F5" i="11"/>
  <c r="D5" i="11"/>
  <c r="B5" i="11"/>
  <c r="H4" i="11"/>
  <c r="G4" i="11"/>
  <c r="F4" i="11"/>
  <c r="D4" i="11"/>
  <c r="B4" i="11"/>
  <c r="G3" i="11"/>
  <c r="H3" i="11" s="1"/>
  <c r="F3" i="11"/>
  <c r="D3" i="11"/>
  <c r="B3" i="11"/>
  <c r="H2" i="11"/>
  <c r="G2" i="11"/>
  <c r="F2" i="11"/>
  <c r="D2" i="11"/>
  <c r="B2" i="11"/>
  <c r="Q46" i="10"/>
  <c r="R46" i="10" s="1"/>
  <c r="S46" i="10" s="1"/>
  <c r="P46" i="10"/>
  <c r="N46" i="10"/>
  <c r="L46" i="10"/>
  <c r="Q45" i="10"/>
  <c r="R45" i="10" s="1"/>
  <c r="S45" i="10" s="1"/>
  <c r="P45" i="10"/>
  <c r="N45" i="10"/>
  <c r="L45" i="10"/>
  <c r="Q44" i="10"/>
  <c r="R44" i="10" s="1"/>
  <c r="S44" i="10" s="1"/>
  <c r="P44" i="10"/>
  <c r="N44" i="10"/>
  <c r="L44" i="10"/>
  <c r="Q43" i="10"/>
  <c r="R43" i="10" s="1"/>
  <c r="S43" i="10" s="1"/>
  <c r="P43" i="10"/>
  <c r="N43" i="10"/>
  <c r="L43" i="10"/>
  <c r="Q42" i="10"/>
  <c r="R42" i="10" s="1"/>
  <c r="S42" i="10" s="1"/>
  <c r="P42" i="10"/>
  <c r="N42" i="10"/>
  <c r="L42" i="10"/>
  <c r="Q41" i="10"/>
  <c r="R41" i="10" s="1"/>
  <c r="S41" i="10" s="1"/>
  <c r="P41" i="10"/>
  <c r="N41" i="10"/>
  <c r="L41" i="10"/>
  <c r="Q40" i="10"/>
  <c r="R40" i="10" s="1"/>
  <c r="S40" i="10" s="1"/>
  <c r="P40" i="10"/>
  <c r="N40" i="10"/>
  <c r="L40" i="10"/>
  <c r="Q39" i="10"/>
  <c r="R39" i="10" s="1"/>
  <c r="S39" i="10" s="1"/>
  <c r="P39" i="10"/>
  <c r="N39" i="10"/>
  <c r="L39" i="10"/>
  <c r="Q38" i="10"/>
  <c r="R38" i="10" s="1"/>
  <c r="P38" i="10"/>
  <c r="N38" i="10"/>
  <c r="L38" i="10"/>
  <c r="Q37" i="10"/>
  <c r="R37" i="10" s="1"/>
  <c r="P37" i="10"/>
  <c r="N37" i="10"/>
  <c r="L37" i="10"/>
  <c r="Q36" i="10"/>
  <c r="R36" i="10" s="1"/>
  <c r="P36" i="10"/>
  <c r="N36" i="10"/>
  <c r="L36" i="10"/>
  <c r="Q35" i="10"/>
  <c r="R35" i="10" s="1"/>
  <c r="P35" i="10"/>
  <c r="N35" i="10"/>
  <c r="L35" i="10"/>
  <c r="Q34" i="10"/>
  <c r="R34" i="10" s="1"/>
  <c r="P34" i="10"/>
  <c r="N34" i="10"/>
  <c r="L34" i="10"/>
  <c r="Q33" i="10"/>
  <c r="R33" i="10" s="1"/>
  <c r="P33" i="10"/>
  <c r="N33" i="10"/>
  <c r="L33" i="10"/>
  <c r="Q32" i="10"/>
  <c r="R32" i="10" s="1"/>
  <c r="P32" i="10"/>
  <c r="N32" i="10"/>
  <c r="L32" i="10"/>
  <c r="Q31" i="10"/>
  <c r="R31" i="10" s="1"/>
  <c r="P31" i="10"/>
  <c r="N31" i="10"/>
  <c r="L31" i="10"/>
  <c r="Q30" i="10"/>
  <c r="R30" i="10" s="1"/>
  <c r="P30" i="10"/>
  <c r="N30" i="10"/>
  <c r="L30" i="10"/>
  <c r="Q29" i="10"/>
  <c r="R29" i="10" s="1"/>
  <c r="P29" i="10"/>
  <c r="N29" i="10"/>
  <c r="L29" i="10"/>
  <c r="H27" i="10"/>
  <c r="S38" i="10" s="1"/>
  <c r="G27" i="10"/>
  <c r="F27" i="10"/>
  <c r="D27" i="10"/>
  <c r="B27" i="10"/>
  <c r="G26" i="10"/>
  <c r="H26" i="10" s="1"/>
  <c r="S37" i="10" s="1"/>
  <c r="F26" i="10"/>
  <c r="D26" i="10"/>
  <c r="B26" i="10"/>
  <c r="H25" i="10"/>
  <c r="S36" i="10" s="1"/>
  <c r="G25" i="10"/>
  <c r="F25" i="10"/>
  <c r="D25" i="10"/>
  <c r="B25" i="10"/>
  <c r="G24" i="10"/>
  <c r="H24" i="10" s="1"/>
  <c r="S35" i="10" s="1"/>
  <c r="F24" i="10"/>
  <c r="D24" i="10"/>
  <c r="B24" i="10"/>
  <c r="H23" i="10"/>
  <c r="S34" i="10" s="1"/>
  <c r="G23" i="10"/>
  <c r="F23" i="10"/>
  <c r="D23" i="10"/>
  <c r="B23" i="10"/>
  <c r="G22" i="10"/>
  <c r="H22" i="10" s="1"/>
  <c r="S33" i="10" s="1"/>
  <c r="F22" i="10"/>
  <c r="D22" i="10"/>
  <c r="B22" i="10"/>
  <c r="H21" i="10"/>
  <c r="S32" i="10" s="1"/>
  <c r="G21" i="10"/>
  <c r="F21" i="10"/>
  <c r="D21" i="10"/>
  <c r="B21" i="10"/>
  <c r="G20" i="10"/>
  <c r="H20" i="10" s="1"/>
  <c r="S31" i="10" s="1"/>
  <c r="F20" i="10"/>
  <c r="D20" i="10"/>
  <c r="B20" i="10"/>
  <c r="H19" i="10"/>
  <c r="S30" i="10" s="1"/>
  <c r="G19" i="10"/>
  <c r="F19" i="10"/>
  <c r="D19" i="10"/>
  <c r="B19" i="10"/>
  <c r="G18" i="10"/>
  <c r="H18" i="10" s="1"/>
  <c r="S29" i="10" s="1"/>
  <c r="F18" i="10"/>
  <c r="D18" i="10"/>
  <c r="B18" i="10"/>
  <c r="H17" i="10"/>
  <c r="G17" i="10"/>
  <c r="F17" i="10"/>
  <c r="D17" i="10"/>
  <c r="B17" i="10"/>
  <c r="G16" i="10"/>
  <c r="H16" i="10" s="1"/>
  <c r="F16" i="10"/>
  <c r="D16" i="10"/>
  <c r="B16" i="10"/>
  <c r="H15" i="10"/>
  <c r="G15" i="10"/>
  <c r="F15" i="10"/>
  <c r="D15" i="10"/>
  <c r="B15" i="10"/>
  <c r="G14" i="10"/>
  <c r="H14" i="10" s="1"/>
  <c r="F14" i="10"/>
  <c r="D14" i="10"/>
  <c r="B14" i="10"/>
  <c r="H13" i="10"/>
  <c r="G13" i="10"/>
  <c r="F13" i="10"/>
  <c r="D13" i="10"/>
  <c r="B13" i="10"/>
  <c r="G12" i="10"/>
  <c r="H12" i="10" s="1"/>
  <c r="F12" i="10"/>
  <c r="D12" i="10"/>
  <c r="B12" i="10"/>
  <c r="H11" i="10"/>
  <c r="G11" i="10"/>
  <c r="F11" i="10"/>
  <c r="D11" i="10"/>
  <c r="B11" i="10"/>
  <c r="G10" i="10"/>
  <c r="H10" i="10" s="1"/>
  <c r="F10" i="10"/>
  <c r="D10" i="10"/>
  <c r="B10" i="10"/>
  <c r="H9" i="10"/>
  <c r="G9" i="10"/>
  <c r="F9" i="10"/>
  <c r="D9" i="10"/>
  <c r="B9" i="10"/>
  <c r="G8" i="10"/>
  <c r="H8" i="10" s="1"/>
  <c r="F8" i="10"/>
  <c r="D8" i="10"/>
  <c r="B8" i="10"/>
  <c r="H7" i="10"/>
  <c r="G7" i="10"/>
  <c r="F7" i="10"/>
  <c r="D7" i="10"/>
  <c r="B7" i="10"/>
  <c r="G6" i="10"/>
  <c r="H6" i="10" s="1"/>
  <c r="F6" i="10"/>
  <c r="D6" i="10"/>
  <c r="B6" i="10"/>
  <c r="H5" i="10"/>
  <c r="G5" i="10"/>
  <c r="F5" i="10"/>
  <c r="D5" i="10"/>
  <c r="B5" i="10"/>
  <c r="G4" i="10"/>
  <c r="H4" i="10" s="1"/>
  <c r="F4" i="10"/>
  <c r="D4" i="10"/>
  <c r="B4" i="10"/>
  <c r="H3" i="10"/>
  <c r="G3" i="10"/>
  <c r="F3" i="10"/>
  <c r="D3" i="10"/>
  <c r="B3" i="10"/>
  <c r="G2" i="10"/>
  <c r="H2" i="10" s="1"/>
  <c r="F2" i="10"/>
  <c r="D2" i="10"/>
  <c r="B2" i="10"/>
  <c r="S35" i="9"/>
  <c r="S34" i="9"/>
  <c r="S33" i="9"/>
  <c r="S32" i="9"/>
  <c r="S31" i="9"/>
  <c r="S30" i="9"/>
  <c r="S29" i="9"/>
  <c r="S28" i="9"/>
  <c r="R27" i="9"/>
  <c r="S27" i="9" s="1"/>
  <c r="Q27" i="9"/>
  <c r="P27" i="9"/>
  <c r="N27" i="9"/>
  <c r="L27" i="9"/>
  <c r="R26" i="9"/>
  <c r="S26" i="9" s="1"/>
  <c r="Q26" i="9"/>
  <c r="P26" i="9"/>
  <c r="N26" i="9"/>
  <c r="L26" i="9"/>
  <c r="R25" i="9"/>
  <c r="S25" i="9" s="1"/>
  <c r="Q25" i="9"/>
  <c r="P25" i="9"/>
  <c r="N25" i="9"/>
  <c r="L25" i="9"/>
  <c r="R24" i="9"/>
  <c r="S24" i="9" s="1"/>
  <c r="Q24" i="9"/>
  <c r="P24" i="9"/>
  <c r="N24" i="9"/>
  <c r="L24" i="9"/>
  <c r="R23" i="9"/>
  <c r="S23" i="9" s="1"/>
  <c r="Q23" i="9"/>
  <c r="P23" i="9"/>
  <c r="N23" i="9"/>
  <c r="L23" i="9"/>
  <c r="R22" i="9"/>
  <c r="S22" i="9" s="1"/>
  <c r="Q22" i="9"/>
  <c r="P22" i="9"/>
  <c r="N22" i="9"/>
  <c r="L22" i="9"/>
  <c r="R21" i="9"/>
  <c r="S21" i="9" s="1"/>
  <c r="Q21" i="9"/>
  <c r="P21" i="9"/>
  <c r="N21" i="9"/>
  <c r="L21" i="9"/>
  <c r="R20" i="9"/>
  <c r="S20" i="9" s="1"/>
  <c r="Q20" i="9"/>
  <c r="P20" i="9"/>
  <c r="N20" i="9"/>
  <c r="L20" i="9"/>
  <c r="R19" i="9"/>
  <c r="S19" i="9" s="1"/>
  <c r="Q19" i="9"/>
  <c r="P19" i="9"/>
  <c r="N19" i="9"/>
  <c r="L19" i="9"/>
  <c r="R18" i="9"/>
  <c r="S18" i="9" s="1"/>
  <c r="Q18" i="9"/>
  <c r="P18" i="9"/>
  <c r="N18" i="9"/>
  <c r="L18" i="9"/>
  <c r="G17" i="9"/>
  <c r="H17" i="9" s="1"/>
  <c r="F17" i="9"/>
  <c r="D17" i="9"/>
  <c r="B17" i="9"/>
  <c r="H16" i="9"/>
  <c r="G16" i="9"/>
  <c r="F16" i="9"/>
  <c r="D16" i="9"/>
  <c r="B16" i="9"/>
  <c r="G15" i="9"/>
  <c r="H15" i="9" s="1"/>
  <c r="F15" i="9"/>
  <c r="D15" i="9"/>
  <c r="B15" i="9"/>
  <c r="H14" i="9"/>
  <c r="G14" i="9"/>
  <c r="F14" i="9"/>
  <c r="D14" i="9"/>
  <c r="B14" i="9"/>
  <c r="G13" i="9"/>
  <c r="H13" i="9" s="1"/>
  <c r="F13" i="9"/>
  <c r="D13" i="9"/>
  <c r="B13" i="9"/>
  <c r="H12" i="9"/>
  <c r="G12" i="9"/>
  <c r="F12" i="9"/>
  <c r="D12" i="9"/>
  <c r="B12" i="9"/>
  <c r="G11" i="9"/>
  <c r="H11" i="9" s="1"/>
  <c r="F11" i="9"/>
  <c r="D11" i="9"/>
  <c r="B11" i="9"/>
  <c r="H10" i="9"/>
  <c r="G10" i="9"/>
  <c r="F10" i="9"/>
  <c r="D10" i="9"/>
  <c r="B10" i="9"/>
  <c r="G9" i="9"/>
  <c r="H9" i="9" s="1"/>
  <c r="F9" i="9"/>
  <c r="D9" i="9"/>
  <c r="B9" i="9"/>
  <c r="H8" i="9"/>
  <c r="G8" i="9"/>
  <c r="F8" i="9"/>
  <c r="D8" i="9"/>
  <c r="B8" i="9"/>
  <c r="G7" i="9"/>
  <c r="H7" i="9" s="1"/>
  <c r="F7" i="9"/>
  <c r="D7" i="9"/>
  <c r="B7" i="9"/>
  <c r="H6" i="9"/>
  <c r="G6" i="9"/>
  <c r="F6" i="9"/>
  <c r="D6" i="9"/>
  <c r="B6" i="9"/>
  <c r="G5" i="9"/>
  <c r="H5" i="9" s="1"/>
  <c r="F5" i="9"/>
  <c r="D5" i="9"/>
  <c r="B5" i="9"/>
  <c r="H4" i="9"/>
  <c r="G4" i="9"/>
  <c r="F4" i="9"/>
  <c r="D4" i="9"/>
  <c r="B4" i="9"/>
  <c r="G3" i="9"/>
  <c r="H3" i="9" s="1"/>
  <c r="F3" i="9"/>
  <c r="D3" i="9"/>
  <c r="B3" i="9"/>
  <c r="H2" i="9"/>
  <c r="G2" i="9"/>
  <c r="F2" i="9"/>
  <c r="D2" i="9"/>
  <c r="B2" i="9"/>
  <c r="R35" i="8"/>
  <c r="S35" i="8" s="1"/>
  <c r="Q35" i="8"/>
  <c r="P35" i="8"/>
  <c r="N35" i="8"/>
  <c r="L35" i="8"/>
  <c r="R34" i="8"/>
  <c r="S34" i="8" s="1"/>
  <c r="Q34" i="8"/>
  <c r="P34" i="8"/>
  <c r="N34" i="8"/>
  <c r="L34" i="8"/>
  <c r="R33" i="8"/>
  <c r="S33" i="8" s="1"/>
  <c r="Q33" i="8"/>
  <c r="P33" i="8"/>
  <c r="N33" i="8"/>
  <c r="Q32" i="8"/>
  <c r="R32" i="8" s="1"/>
  <c r="S32" i="8" s="1"/>
  <c r="P32" i="8"/>
  <c r="N32" i="8"/>
  <c r="R31" i="8"/>
  <c r="S31" i="8" s="1"/>
  <c r="Q31" i="8"/>
  <c r="P31" i="8"/>
  <c r="N31" i="8"/>
  <c r="Q30" i="8"/>
  <c r="R30" i="8" s="1"/>
  <c r="S30" i="8" s="1"/>
  <c r="N30" i="8"/>
  <c r="Q29" i="8"/>
  <c r="R29" i="8" s="1"/>
  <c r="S29" i="8" s="1"/>
  <c r="P29" i="8"/>
  <c r="N29" i="8"/>
  <c r="R28" i="8"/>
  <c r="S28" i="8" s="1"/>
  <c r="Q28" i="8"/>
  <c r="N28" i="8"/>
  <c r="R27" i="8"/>
  <c r="S27" i="8" s="1"/>
  <c r="Q27" i="8"/>
  <c r="N27" i="8"/>
  <c r="R26" i="8"/>
  <c r="S26" i="8" s="1"/>
  <c r="R25" i="8"/>
  <c r="S25" i="8" s="1"/>
  <c r="Q25" i="8"/>
  <c r="Q24" i="8"/>
  <c r="R24" i="8" s="1"/>
  <c r="S24" i="8" s="1"/>
  <c r="S23" i="8"/>
  <c r="S22" i="8"/>
  <c r="S21" i="8"/>
  <c r="S20" i="8"/>
  <c r="S19" i="8"/>
  <c r="Q18" i="8"/>
  <c r="R18" i="8" s="1"/>
  <c r="S18" i="8" s="1"/>
  <c r="P18" i="8"/>
  <c r="N18" i="8"/>
  <c r="L18" i="8"/>
  <c r="H16" i="8"/>
  <c r="G16" i="8"/>
  <c r="F16" i="8"/>
  <c r="D16" i="8"/>
  <c r="B16" i="8"/>
  <c r="G15" i="8"/>
  <c r="H15" i="8" s="1"/>
  <c r="F15" i="8"/>
  <c r="D15" i="8"/>
  <c r="B15" i="8"/>
  <c r="H14" i="8"/>
  <c r="G14" i="8"/>
  <c r="F14" i="8"/>
  <c r="D14" i="8"/>
  <c r="B14" i="8"/>
  <c r="G13" i="8"/>
  <c r="H13" i="8" s="1"/>
  <c r="F13" i="8"/>
  <c r="D13" i="8"/>
  <c r="B13" i="8"/>
  <c r="H12" i="8"/>
  <c r="G12" i="8"/>
  <c r="F12" i="8"/>
  <c r="D12" i="8"/>
  <c r="B12" i="8"/>
  <c r="G11" i="8"/>
  <c r="H11" i="8" s="1"/>
  <c r="F11" i="8"/>
  <c r="D11" i="8"/>
  <c r="B11" i="8"/>
  <c r="H10" i="8"/>
  <c r="G10" i="8"/>
  <c r="F10" i="8"/>
  <c r="D10" i="8"/>
  <c r="B10" i="8"/>
  <c r="G9" i="8"/>
  <c r="H9" i="8" s="1"/>
  <c r="F9" i="8"/>
  <c r="D9" i="8"/>
  <c r="B9" i="8"/>
  <c r="H8" i="8"/>
  <c r="G8" i="8"/>
  <c r="F8" i="8"/>
  <c r="D8" i="8"/>
  <c r="B8" i="8"/>
  <c r="G7" i="8"/>
  <c r="H7" i="8" s="1"/>
  <c r="F7" i="8"/>
  <c r="D7" i="8"/>
  <c r="B7" i="8"/>
  <c r="H6" i="8"/>
  <c r="G6" i="8"/>
  <c r="F6" i="8"/>
  <c r="D6" i="8"/>
  <c r="B6" i="8"/>
  <c r="G5" i="8"/>
  <c r="H5" i="8" s="1"/>
  <c r="F5" i="8"/>
  <c r="D5" i="8"/>
  <c r="B5" i="8"/>
  <c r="H4" i="8"/>
  <c r="G4" i="8"/>
  <c r="F4" i="8"/>
  <c r="D4" i="8"/>
  <c r="B4" i="8"/>
  <c r="G3" i="8"/>
  <c r="H3" i="8" s="1"/>
  <c r="F3" i="8"/>
  <c r="D3" i="8"/>
  <c r="B3" i="8"/>
  <c r="H2" i="8"/>
  <c r="G2" i="8"/>
  <c r="F2" i="8"/>
  <c r="D2" i="8"/>
  <c r="B2" i="8"/>
  <c r="Q35" i="7"/>
  <c r="R35" i="7" s="1"/>
  <c r="S35" i="7" s="1"/>
  <c r="P35" i="7"/>
  <c r="N35" i="7"/>
  <c r="L35" i="7"/>
  <c r="Q34" i="7"/>
  <c r="R34" i="7" s="1"/>
  <c r="S34" i="7" s="1"/>
  <c r="P34" i="7"/>
  <c r="N34" i="7"/>
  <c r="L34" i="7"/>
  <c r="Q33" i="7"/>
  <c r="R33" i="7" s="1"/>
  <c r="S33" i="7" s="1"/>
  <c r="P33" i="7"/>
  <c r="N33" i="7"/>
  <c r="L33" i="7"/>
  <c r="Q32" i="7"/>
  <c r="R32" i="7" s="1"/>
  <c r="S32" i="7" s="1"/>
  <c r="P32" i="7"/>
  <c r="N32" i="7"/>
  <c r="L32" i="7"/>
  <c r="Q31" i="7"/>
  <c r="R31" i="7" s="1"/>
  <c r="S31" i="7" s="1"/>
  <c r="P31" i="7"/>
  <c r="N31" i="7"/>
  <c r="L31" i="7"/>
  <c r="Q30" i="7"/>
  <c r="R30" i="7" s="1"/>
  <c r="S30" i="7" s="1"/>
  <c r="P30" i="7"/>
  <c r="N30" i="7"/>
  <c r="L30" i="7"/>
  <c r="Q29" i="7"/>
  <c r="R29" i="7" s="1"/>
  <c r="S29" i="7" s="1"/>
  <c r="P29" i="7"/>
  <c r="N29" i="7"/>
  <c r="L29" i="7"/>
  <c r="Q28" i="7"/>
  <c r="R28" i="7" s="1"/>
  <c r="S28" i="7" s="1"/>
  <c r="P28" i="7"/>
  <c r="N28" i="7"/>
  <c r="R27" i="7"/>
  <c r="S27" i="7" s="1"/>
  <c r="Q27" i="7"/>
  <c r="P27" i="7"/>
  <c r="N27" i="7"/>
  <c r="L27" i="7"/>
  <c r="R26" i="7"/>
  <c r="S26" i="7" s="1"/>
  <c r="Q26" i="7"/>
  <c r="P26" i="7"/>
  <c r="N26" i="7"/>
  <c r="L26" i="7"/>
  <c r="R25" i="7"/>
  <c r="S25" i="7" s="1"/>
  <c r="Q25" i="7"/>
  <c r="P25" i="7"/>
  <c r="N25" i="7"/>
  <c r="Q24" i="7"/>
  <c r="R24" i="7" s="1"/>
  <c r="S24" i="7" s="1"/>
  <c r="P24" i="7"/>
  <c r="N24" i="7"/>
  <c r="R23" i="7"/>
  <c r="S23" i="7" s="1"/>
  <c r="Q23" i="7"/>
  <c r="P23" i="7"/>
  <c r="N23" i="7"/>
  <c r="L23" i="7"/>
  <c r="R22" i="7"/>
  <c r="S22" i="7" s="1"/>
  <c r="Q22" i="7"/>
  <c r="P22" i="7"/>
  <c r="N22" i="7"/>
  <c r="L22" i="7"/>
  <c r="R21" i="7"/>
  <c r="S21" i="7" s="1"/>
  <c r="Q21" i="7"/>
  <c r="P21" i="7"/>
  <c r="N21" i="7"/>
  <c r="Q20" i="7"/>
  <c r="R20" i="7" s="1"/>
  <c r="S20" i="7" s="1"/>
  <c r="P20" i="7"/>
  <c r="N20" i="7"/>
  <c r="R19" i="7"/>
  <c r="S19" i="7" s="1"/>
  <c r="Q19" i="7"/>
  <c r="P19" i="7"/>
  <c r="R18" i="7"/>
  <c r="S18" i="7" s="1"/>
  <c r="Q18" i="7"/>
  <c r="P18" i="7"/>
  <c r="N18" i="7"/>
  <c r="L18" i="7"/>
  <c r="G11" i="7"/>
  <c r="H11" i="7" s="1"/>
  <c r="F11" i="7"/>
  <c r="D11" i="7"/>
  <c r="B11" i="7"/>
  <c r="H10" i="7"/>
  <c r="G10" i="7"/>
  <c r="F10" i="7"/>
  <c r="D10" i="7"/>
  <c r="B10" i="7"/>
  <c r="G9" i="7"/>
  <c r="H9" i="7" s="1"/>
  <c r="F9" i="7"/>
  <c r="D9" i="7"/>
  <c r="B9" i="7"/>
  <c r="H8" i="7"/>
  <c r="G8" i="7"/>
  <c r="F8" i="7"/>
  <c r="D8" i="7"/>
  <c r="B8" i="7"/>
  <c r="G7" i="7"/>
  <c r="H7" i="7" s="1"/>
  <c r="F7" i="7"/>
  <c r="D7" i="7"/>
  <c r="B7" i="7"/>
  <c r="H6" i="7"/>
  <c r="G6" i="7"/>
  <c r="F6" i="7"/>
  <c r="D6" i="7"/>
  <c r="B6" i="7"/>
  <c r="G5" i="7"/>
  <c r="H5" i="7" s="1"/>
  <c r="F5" i="7"/>
  <c r="D5" i="7"/>
  <c r="B5" i="7"/>
  <c r="H4" i="7"/>
  <c r="G4" i="7"/>
  <c r="F4" i="7"/>
  <c r="D4" i="7"/>
  <c r="B4" i="7"/>
  <c r="G3" i="7"/>
  <c r="H3" i="7" s="1"/>
  <c r="F3" i="7"/>
  <c r="D3" i="7"/>
  <c r="B3" i="7"/>
  <c r="H2" i="7"/>
  <c r="G2" i="7"/>
  <c r="F2" i="7"/>
  <c r="D2" i="7"/>
  <c r="B2" i="7"/>
  <c r="Q34" i="6"/>
  <c r="R34" i="6" s="1"/>
  <c r="S34" i="6" s="1"/>
  <c r="P34" i="6"/>
  <c r="N34" i="6"/>
  <c r="L34" i="6"/>
  <c r="Q33" i="6"/>
  <c r="R33" i="6" s="1"/>
  <c r="S33" i="6" s="1"/>
  <c r="P33" i="6"/>
  <c r="N33" i="6"/>
  <c r="L33" i="6"/>
  <c r="Q32" i="6"/>
  <c r="R32" i="6" s="1"/>
  <c r="S32" i="6" s="1"/>
  <c r="P32" i="6"/>
  <c r="N32" i="6"/>
  <c r="L32" i="6"/>
  <c r="Q31" i="6"/>
  <c r="R31" i="6" s="1"/>
  <c r="S31" i="6" s="1"/>
  <c r="P31" i="6"/>
  <c r="N31" i="6"/>
  <c r="L31" i="6"/>
  <c r="Q30" i="6"/>
  <c r="R30" i="6" s="1"/>
  <c r="S30" i="6" s="1"/>
  <c r="P30" i="6"/>
  <c r="N30" i="6"/>
  <c r="L30" i="6"/>
  <c r="Q29" i="6"/>
  <c r="R29" i="6" s="1"/>
  <c r="S29" i="6" s="1"/>
  <c r="P29" i="6"/>
  <c r="N29" i="6"/>
  <c r="L29" i="6"/>
  <c r="Q28" i="6"/>
  <c r="R28" i="6" s="1"/>
  <c r="S28" i="6" s="1"/>
  <c r="P28" i="6"/>
  <c r="N28" i="6"/>
  <c r="L28" i="6"/>
  <c r="Q27" i="6"/>
  <c r="R27" i="6" s="1"/>
  <c r="S27" i="6" s="1"/>
  <c r="P27" i="6"/>
  <c r="N27" i="6"/>
  <c r="L27" i="6"/>
  <c r="Q26" i="6"/>
  <c r="R26" i="6" s="1"/>
  <c r="S26" i="6" s="1"/>
  <c r="P26" i="6"/>
  <c r="N26" i="6"/>
  <c r="L26" i="6"/>
  <c r="Q25" i="6"/>
  <c r="R25" i="6" s="1"/>
  <c r="S25" i="6" s="1"/>
  <c r="P25" i="6"/>
  <c r="N25" i="6"/>
  <c r="L25" i="6"/>
  <c r="Q24" i="6"/>
  <c r="R24" i="6" s="1"/>
  <c r="S24" i="6" s="1"/>
  <c r="P24" i="6"/>
  <c r="N24" i="6"/>
  <c r="L24" i="6"/>
  <c r="Q23" i="6"/>
  <c r="R23" i="6" s="1"/>
  <c r="S23" i="6" s="1"/>
  <c r="P23" i="6"/>
  <c r="N23" i="6"/>
  <c r="L23" i="6"/>
  <c r="Q22" i="6"/>
  <c r="R22" i="6" s="1"/>
  <c r="S22" i="6" s="1"/>
  <c r="P22" i="6"/>
  <c r="N22" i="6"/>
  <c r="L22" i="6"/>
  <c r="Q21" i="6"/>
  <c r="R21" i="6" s="1"/>
  <c r="S21" i="6" s="1"/>
  <c r="P21" i="6"/>
  <c r="N21" i="6"/>
  <c r="L21" i="6"/>
  <c r="Q20" i="6"/>
  <c r="R20" i="6" s="1"/>
  <c r="S20" i="6" s="1"/>
  <c r="P20" i="6"/>
  <c r="N20" i="6"/>
  <c r="L20" i="6"/>
  <c r="Q19" i="6"/>
  <c r="R19" i="6" s="1"/>
  <c r="S19" i="6" s="1"/>
  <c r="P19" i="6"/>
  <c r="N19" i="6"/>
  <c r="L19" i="6"/>
  <c r="Q18" i="6"/>
  <c r="R18" i="6" s="1"/>
  <c r="S18" i="6" s="1"/>
  <c r="P18" i="6"/>
  <c r="N18" i="6"/>
  <c r="L18" i="6"/>
  <c r="H12" i="6"/>
  <c r="G12" i="6"/>
  <c r="F12" i="6"/>
  <c r="D12" i="6"/>
  <c r="B12" i="6"/>
  <c r="G11" i="6"/>
  <c r="H11" i="6" s="1"/>
  <c r="F11" i="6"/>
  <c r="D11" i="6"/>
  <c r="B11" i="6"/>
  <c r="H10" i="6"/>
  <c r="G10" i="6"/>
  <c r="F10" i="6"/>
  <c r="D10" i="6"/>
  <c r="B10" i="6"/>
  <c r="G9" i="6"/>
  <c r="H9" i="6" s="1"/>
  <c r="F9" i="6"/>
  <c r="D9" i="6"/>
  <c r="B9" i="6"/>
  <c r="H8" i="6"/>
  <c r="G8" i="6"/>
  <c r="F8" i="6"/>
  <c r="D8" i="6"/>
  <c r="B8" i="6"/>
  <c r="G7" i="6"/>
  <c r="H7" i="6" s="1"/>
  <c r="F7" i="6"/>
  <c r="D7" i="6"/>
  <c r="B7" i="6"/>
  <c r="H6" i="6"/>
  <c r="G6" i="6"/>
  <c r="F6" i="6"/>
  <c r="D6" i="6"/>
  <c r="B6" i="6"/>
  <c r="G5" i="6"/>
  <c r="H5" i="6" s="1"/>
  <c r="F5" i="6"/>
  <c r="D5" i="6"/>
  <c r="B5" i="6"/>
  <c r="H4" i="6"/>
  <c r="G4" i="6"/>
  <c r="F4" i="6"/>
  <c r="D4" i="6"/>
  <c r="B4" i="6"/>
  <c r="G3" i="6"/>
  <c r="H3" i="6" s="1"/>
  <c r="F3" i="6"/>
  <c r="D3" i="6"/>
  <c r="B3" i="6"/>
  <c r="H2" i="6"/>
  <c r="G2" i="6"/>
  <c r="F2" i="6"/>
  <c r="D2" i="6"/>
  <c r="B2" i="6"/>
  <c r="Q35" i="5"/>
  <c r="R35" i="5" s="1"/>
  <c r="S35" i="5" s="1"/>
  <c r="P35" i="5"/>
  <c r="N35" i="5"/>
  <c r="L35" i="5"/>
  <c r="Q34" i="5"/>
  <c r="R34" i="5" s="1"/>
  <c r="S34" i="5" s="1"/>
  <c r="P34" i="5"/>
  <c r="N34" i="5"/>
  <c r="L34" i="5"/>
  <c r="Q33" i="5"/>
  <c r="R33" i="5" s="1"/>
  <c r="S33" i="5" s="1"/>
  <c r="P33" i="5"/>
  <c r="N33" i="5"/>
  <c r="L33" i="5"/>
  <c r="Q32" i="5"/>
  <c r="R32" i="5" s="1"/>
  <c r="S32" i="5" s="1"/>
  <c r="P32" i="5"/>
  <c r="N32" i="5"/>
  <c r="L32" i="5"/>
  <c r="Q31" i="5"/>
  <c r="R31" i="5" s="1"/>
  <c r="S31" i="5" s="1"/>
  <c r="P31" i="5"/>
  <c r="N31" i="5"/>
  <c r="R30" i="5"/>
  <c r="S30" i="5" s="1"/>
  <c r="Q30" i="5"/>
  <c r="P30" i="5"/>
  <c r="N30" i="5"/>
  <c r="Q29" i="5"/>
  <c r="R29" i="5" s="1"/>
  <c r="S29" i="5" s="1"/>
  <c r="P29" i="5"/>
  <c r="N29" i="5"/>
  <c r="R28" i="5"/>
  <c r="S28" i="5" s="1"/>
  <c r="Q28" i="5"/>
  <c r="P28" i="5"/>
  <c r="N28" i="5"/>
  <c r="Q27" i="5"/>
  <c r="R27" i="5" s="1"/>
  <c r="S27" i="5" s="1"/>
  <c r="P27" i="5"/>
  <c r="N27" i="5"/>
  <c r="R26" i="5"/>
  <c r="S26" i="5" s="1"/>
  <c r="Q26" i="5"/>
  <c r="P26" i="5"/>
  <c r="R25" i="5"/>
  <c r="S25" i="5" s="1"/>
  <c r="Q25" i="5"/>
  <c r="P25" i="5"/>
  <c r="N25" i="5"/>
  <c r="Q24" i="5"/>
  <c r="R24" i="5" s="1"/>
  <c r="S24" i="5" s="1"/>
  <c r="P24" i="5"/>
  <c r="N24" i="5"/>
  <c r="R23" i="5"/>
  <c r="S23" i="5" s="1"/>
  <c r="Q23" i="5"/>
  <c r="P23" i="5"/>
  <c r="R22" i="5"/>
  <c r="S22" i="5" s="1"/>
  <c r="Q22" i="5"/>
  <c r="P22" i="5"/>
  <c r="N22" i="5"/>
  <c r="Q21" i="5"/>
  <c r="R21" i="5" s="1"/>
  <c r="S21" i="5" s="1"/>
  <c r="P21" i="5"/>
  <c r="N21" i="5"/>
  <c r="R20" i="5"/>
  <c r="S20" i="5" s="1"/>
  <c r="Q20" i="5"/>
  <c r="P20" i="5"/>
  <c r="N20" i="5"/>
  <c r="L20" i="5"/>
  <c r="R19" i="5"/>
  <c r="S19" i="5" s="1"/>
  <c r="Q19" i="5"/>
  <c r="P19" i="5"/>
  <c r="R18" i="5"/>
  <c r="S18" i="5" s="1"/>
  <c r="Q18" i="5"/>
  <c r="P18" i="5"/>
  <c r="N18" i="5"/>
  <c r="L18" i="5"/>
  <c r="G14" i="5"/>
  <c r="H14" i="5" s="1"/>
  <c r="F14" i="5"/>
  <c r="D14" i="5"/>
  <c r="B14" i="5"/>
  <c r="H13" i="5"/>
  <c r="G13" i="5"/>
  <c r="F13" i="5"/>
  <c r="D13" i="5"/>
  <c r="B13" i="5"/>
  <c r="G12" i="5"/>
  <c r="H12" i="5" s="1"/>
  <c r="F12" i="5"/>
  <c r="D12" i="5"/>
  <c r="B12" i="5"/>
  <c r="H11" i="5"/>
  <c r="G11" i="5"/>
  <c r="F11" i="5"/>
  <c r="D11" i="5"/>
  <c r="B11" i="5"/>
  <c r="G10" i="5"/>
  <c r="H10" i="5" s="1"/>
  <c r="F10" i="5"/>
  <c r="D10" i="5"/>
  <c r="B10" i="5"/>
  <c r="H9" i="5"/>
  <c r="G9" i="5"/>
  <c r="F9" i="5"/>
  <c r="D9" i="5"/>
  <c r="B9" i="5"/>
  <c r="G8" i="5"/>
  <c r="H8" i="5" s="1"/>
  <c r="F8" i="5"/>
  <c r="D8" i="5"/>
  <c r="B8" i="5"/>
  <c r="H7" i="5"/>
  <c r="G7" i="5"/>
  <c r="F7" i="5"/>
  <c r="D7" i="5"/>
  <c r="B7" i="5"/>
  <c r="G6" i="5"/>
  <c r="H6" i="5" s="1"/>
  <c r="F6" i="5"/>
  <c r="D6" i="5"/>
  <c r="B6" i="5"/>
  <c r="H5" i="5"/>
  <c r="G5" i="5"/>
  <c r="F5" i="5"/>
  <c r="D5" i="5"/>
  <c r="B5" i="5"/>
  <c r="G4" i="5"/>
  <c r="H4" i="5" s="1"/>
  <c r="F4" i="5"/>
  <c r="D4" i="5"/>
  <c r="B4" i="5"/>
  <c r="H3" i="5"/>
  <c r="G3" i="5"/>
  <c r="F3" i="5"/>
  <c r="D3" i="5"/>
  <c r="B3" i="5"/>
  <c r="G2" i="5"/>
  <c r="H2" i="5" s="1"/>
  <c r="F2" i="5"/>
  <c r="D2" i="5"/>
  <c r="B2" i="5"/>
  <c r="Q35" i="4"/>
  <c r="R35" i="4" s="1"/>
  <c r="S35" i="4" s="1"/>
  <c r="P35" i="4"/>
  <c r="N35" i="4"/>
  <c r="L35" i="4"/>
  <c r="Q34" i="4"/>
  <c r="R34" i="4" s="1"/>
  <c r="S34" i="4" s="1"/>
  <c r="P34" i="4"/>
  <c r="N34" i="4"/>
  <c r="L34" i="4"/>
  <c r="Q33" i="4"/>
  <c r="R33" i="4" s="1"/>
  <c r="S33" i="4" s="1"/>
  <c r="P33" i="4"/>
  <c r="N33" i="4"/>
  <c r="L33" i="4"/>
  <c r="Q32" i="4"/>
  <c r="R32" i="4" s="1"/>
  <c r="S32" i="4" s="1"/>
  <c r="P32" i="4"/>
  <c r="N32" i="4"/>
  <c r="L32" i="4"/>
  <c r="Q31" i="4"/>
  <c r="R31" i="4" s="1"/>
  <c r="S31" i="4" s="1"/>
  <c r="P31" i="4"/>
  <c r="N31" i="4"/>
  <c r="L31" i="4"/>
  <c r="Q30" i="4"/>
  <c r="R30" i="4" s="1"/>
  <c r="S30" i="4" s="1"/>
  <c r="P30" i="4"/>
  <c r="N30" i="4"/>
  <c r="L30" i="4"/>
  <c r="Q29" i="4"/>
  <c r="R29" i="4" s="1"/>
  <c r="S29" i="4" s="1"/>
  <c r="P29" i="4"/>
  <c r="N29" i="4"/>
  <c r="L29" i="4"/>
  <c r="Q28" i="4"/>
  <c r="R28" i="4" s="1"/>
  <c r="S28" i="4" s="1"/>
  <c r="P28" i="4"/>
  <c r="N28" i="4"/>
  <c r="L28" i="4"/>
  <c r="Q27" i="4"/>
  <c r="R27" i="4" s="1"/>
  <c r="S27" i="4" s="1"/>
  <c r="P27" i="4"/>
  <c r="N27" i="4"/>
  <c r="L27" i="4"/>
  <c r="Q26" i="4"/>
  <c r="R26" i="4" s="1"/>
  <c r="S26" i="4" s="1"/>
  <c r="P26" i="4"/>
  <c r="N26" i="4"/>
  <c r="L26" i="4"/>
  <c r="Q25" i="4"/>
  <c r="R25" i="4" s="1"/>
  <c r="S25" i="4" s="1"/>
  <c r="P25" i="4"/>
  <c r="N25" i="4"/>
  <c r="L25" i="4"/>
  <c r="Q24" i="4"/>
  <c r="R24" i="4" s="1"/>
  <c r="S24" i="4" s="1"/>
  <c r="P24" i="4"/>
  <c r="N24" i="4"/>
  <c r="L24" i="4"/>
  <c r="Q23" i="4"/>
  <c r="R23" i="4" s="1"/>
  <c r="S23" i="4" s="1"/>
  <c r="P23" i="4"/>
  <c r="N23" i="4"/>
  <c r="L23" i="4"/>
  <c r="Q22" i="4"/>
  <c r="R22" i="4" s="1"/>
  <c r="S22" i="4" s="1"/>
  <c r="P22" i="4"/>
  <c r="N22" i="4"/>
  <c r="L22" i="4"/>
  <c r="Q21" i="4"/>
  <c r="R21" i="4" s="1"/>
  <c r="S21" i="4" s="1"/>
  <c r="P21" i="4"/>
  <c r="N21" i="4"/>
  <c r="L21" i="4"/>
  <c r="Q20" i="4"/>
  <c r="R20" i="4" s="1"/>
  <c r="S20" i="4" s="1"/>
  <c r="P20" i="4"/>
  <c r="N20" i="4"/>
  <c r="L20" i="4"/>
  <c r="Q19" i="4"/>
  <c r="R19" i="4" s="1"/>
  <c r="S19" i="4" s="1"/>
  <c r="P19" i="4"/>
  <c r="N19" i="4"/>
  <c r="L19" i="4"/>
  <c r="Q18" i="4"/>
  <c r="R18" i="4" s="1"/>
  <c r="S18" i="4" s="1"/>
  <c r="P18" i="4"/>
  <c r="N18" i="4"/>
  <c r="L18" i="4"/>
  <c r="H12" i="4"/>
  <c r="G12" i="4"/>
  <c r="F12" i="4"/>
  <c r="D12" i="4"/>
  <c r="B12" i="4"/>
  <c r="G11" i="4"/>
  <c r="H11" i="4" s="1"/>
  <c r="F11" i="4"/>
  <c r="D11" i="4"/>
  <c r="B11" i="4"/>
  <c r="H10" i="4"/>
  <c r="G10" i="4"/>
  <c r="F10" i="4"/>
  <c r="D10" i="4"/>
  <c r="B10" i="4"/>
  <c r="G9" i="4"/>
  <c r="H9" i="4" s="1"/>
  <c r="F9" i="4"/>
  <c r="D9" i="4"/>
  <c r="B9" i="4"/>
  <c r="H8" i="4"/>
  <c r="G8" i="4"/>
  <c r="F8" i="4"/>
  <c r="D8" i="4"/>
  <c r="B8" i="4"/>
  <c r="G7" i="4"/>
  <c r="H7" i="4" s="1"/>
  <c r="F7" i="4"/>
  <c r="D7" i="4"/>
  <c r="B7" i="4"/>
  <c r="H6" i="4"/>
  <c r="G6" i="4"/>
  <c r="F6" i="4"/>
  <c r="D6" i="4"/>
  <c r="B6" i="4"/>
  <c r="G5" i="4"/>
  <c r="H5" i="4" s="1"/>
  <c r="F5" i="4"/>
  <c r="D5" i="4"/>
  <c r="B5" i="4"/>
  <c r="H4" i="4"/>
  <c r="G4" i="4"/>
  <c r="F4" i="4"/>
  <c r="D4" i="4"/>
  <c r="B4" i="4"/>
  <c r="G3" i="4"/>
  <c r="H3" i="4" s="1"/>
  <c r="F3" i="4"/>
  <c r="D3" i="4"/>
  <c r="B3" i="4"/>
  <c r="H2" i="4"/>
  <c r="G2" i="4"/>
  <c r="F2" i="4"/>
  <c r="D2" i="4"/>
  <c r="B2" i="4"/>
  <c r="Q33" i="3"/>
  <c r="R33" i="3" s="1"/>
  <c r="S33" i="3" s="1"/>
  <c r="P33" i="3"/>
  <c r="N33" i="3"/>
  <c r="L33" i="3"/>
  <c r="Q32" i="3"/>
  <c r="R32" i="3" s="1"/>
  <c r="S32" i="3" s="1"/>
  <c r="P32" i="3"/>
  <c r="N32" i="3"/>
  <c r="L32" i="3"/>
  <c r="Q31" i="3"/>
  <c r="R31" i="3" s="1"/>
  <c r="S31" i="3" s="1"/>
  <c r="P31" i="3"/>
  <c r="N31" i="3"/>
  <c r="L31" i="3"/>
  <c r="Q30" i="3"/>
  <c r="R30" i="3" s="1"/>
  <c r="S30" i="3" s="1"/>
  <c r="P30" i="3"/>
  <c r="N30" i="3"/>
  <c r="L30" i="3"/>
  <c r="Q29" i="3"/>
  <c r="R29" i="3" s="1"/>
  <c r="S29" i="3" s="1"/>
  <c r="P29" i="3"/>
  <c r="N29" i="3"/>
  <c r="L29" i="3"/>
  <c r="Q28" i="3"/>
  <c r="R28" i="3" s="1"/>
  <c r="S28" i="3" s="1"/>
  <c r="P28" i="3"/>
  <c r="N28" i="3"/>
  <c r="L28" i="3"/>
  <c r="Q27" i="3"/>
  <c r="R27" i="3" s="1"/>
  <c r="S27" i="3" s="1"/>
  <c r="P27" i="3"/>
  <c r="N27" i="3"/>
  <c r="L27" i="3"/>
  <c r="Q26" i="3"/>
  <c r="R26" i="3" s="1"/>
  <c r="S26" i="3" s="1"/>
  <c r="P26" i="3"/>
  <c r="N26" i="3"/>
  <c r="L26" i="3"/>
  <c r="Q25" i="3"/>
  <c r="R25" i="3" s="1"/>
  <c r="S25" i="3" s="1"/>
  <c r="P25" i="3"/>
  <c r="N25" i="3"/>
  <c r="L25" i="3"/>
  <c r="Q24" i="3"/>
  <c r="R24" i="3" s="1"/>
  <c r="S24" i="3" s="1"/>
  <c r="P24" i="3"/>
  <c r="N24" i="3"/>
  <c r="L24" i="3"/>
  <c r="Q23" i="3"/>
  <c r="R23" i="3" s="1"/>
  <c r="S23" i="3" s="1"/>
  <c r="P23" i="3"/>
  <c r="N23" i="3"/>
  <c r="L23" i="3"/>
  <c r="Q22" i="3"/>
  <c r="R22" i="3" s="1"/>
  <c r="S22" i="3" s="1"/>
  <c r="P22" i="3"/>
  <c r="N22" i="3"/>
  <c r="L22" i="3"/>
  <c r="Q21" i="3"/>
  <c r="R21" i="3" s="1"/>
  <c r="S21" i="3" s="1"/>
  <c r="P21" i="3"/>
  <c r="N21" i="3"/>
  <c r="L21" i="3"/>
  <c r="Q20" i="3"/>
  <c r="R20" i="3" s="1"/>
  <c r="S20" i="3" s="1"/>
  <c r="P20" i="3"/>
  <c r="N20" i="3"/>
  <c r="L20" i="3"/>
  <c r="Q19" i="3"/>
  <c r="R19" i="3" s="1"/>
  <c r="S19" i="3" s="1"/>
  <c r="P19" i="3"/>
  <c r="N19" i="3"/>
  <c r="L19" i="3"/>
  <c r="Q18" i="3"/>
  <c r="R18" i="3" s="1"/>
  <c r="S18" i="3" s="1"/>
  <c r="P18" i="3"/>
  <c r="N18" i="3"/>
  <c r="L18" i="3"/>
  <c r="H12" i="3"/>
  <c r="G12" i="3"/>
  <c r="F12" i="3"/>
  <c r="D12" i="3"/>
  <c r="B12" i="3"/>
  <c r="G11" i="3"/>
  <c r="H11" i="3" s="1"/>
  <c r="F11" i="3"/>
  <c r="D11" i="3"/>
  <c r="B11" i="3"/>
  <c r="H10" i="3"/>
  <c r="G10" i="3"/>
  <c r="F10" i="3"/>
  <c r="D10" i="3"/>
  <c r="B10" i="3"/>
  <c r="G9" i="3"/>
  <c r="H9" i="3" s="1"/>
  <c r="F9" i="3"/>
  <c r="D9" i="3"/>
  <c r="B9" i="3"/>
  <c r="H8" i="3"/>
  <c r="G8" i="3"/>
  <c r="F8" i="3"/>
  <c r="D8" i="3"/>
  <c r="B8" i="3"/>
  <c r="G7" i="3"/>
  <c r="H7" i="3" s="1"/>
  <c r="F7" i="3"/>
  <c r="D7" i="3"/>
  <c r="B7" i="3"/>
  <c r="H6" i="3"/>
  <c r="G6" i="3"/>
  <c r="F6" i="3"/>
  <c r="D6" i="3"/>
  <c r="B6" i="3"/>
  <c r="G5" i="3"/>
  <c r="H5" i="3" s="1"/>
  <c r="F5" i="3"/>
  <c r="D5" i="3"/>
  <c r="B5" i="3"/>
  <c r="H4" i="3"/>
  <c r="G4" i="3"/>
  <c r="F4" i="3"/>
  <c r="D4" i="3"/>
  <c r="B4" i="3"/>
  <c r="G3" i="3"/>
  <c r="H3" i="3" s="1"/>
  <c r="F3" i="3"/>
  <c r="D3" i="3"/>
  <c r="B3" i="3"/>
  <c r="H2" i="3"/>
  <c r="G2" i="3"/>
  <c r="F2" i="3"/>
  <c r="D2" i="3"/>
  <c r="B2" i="3"/>
  <c r="R35" i="2"/>
  <c r="S35" i="2" s="1"/>
  <c r="Q35" i="2"/>
  <c r="P35" i="2"/>
  <c r="N35" i="2"/>
  <c r="L35" i="2"/>
  <c r="R34" i="2"/>
  <c r="S34" i="2" s="1"/>
  <c r="Q34" i="2"/>
  <c r="P34" i="2"/>
  <c r="N34" i="2"/>
  <c r="L34" i="2"/>
  <c r="R33" i="2"/>
  <c r="S33" i="2" s="1"/>
  <c r="Q33" i="2"/>
  <c r="P33" i="2"/>
  <c r="N33" i="2"/>
  <c r="L33" i="2"/>
  <c r="R32" i="2"/>
  <c r="S32" i="2" s="1"/>
  <c r="Q32" i="2"/>
  <c r="P32" i="2"/>
  <c r="N32" i="2"/>
  <c r="L32" i="2"/>
  <c r="R31" i="2"/>
  <c r="S31" i="2" s="1"/>
  <c r="Q31" i="2"/>
  <c r="P31" i="2"/>
  <c r="N31" i="2"/>
  <c r="L31" i="2"/>
  <c r="R30" i="2"/>
  <c r="S30" i="2" s="1"/>
  <c r="Q30" i="2"/>
  <c r="P30" i="2"/>
  <c r="N30" i="2"/>
  <c r="L30" i="2"/>
  <c r="R29" i="2"/>
  <c r="S29" i="2" s="1"/>
  <c r="Q29" i="2"/>
  <c r="P29" i="2"/>
  <c r="N29" i="2"/>
  <c r="L29" i="2"/>
  <c r="R28" i="2"/>
  <c r="S28" i="2" s="1"/>
  <c r="Q28" i="2"/>
  <c r="P28" i="2"/>
  <c r="N28" i="2"/>
  <c r="L28" i="2"/>
  <c r="R27" i="2"/>
  <c r="S27" i="2" s="1"/>
  <c r="Q27" i="2"/>
  <c r="P27" i="2"/>
  <c r="N27" i="2"/>
  <c r="L27" i="2"/>
  <c r="R26" i="2"/>
  <c r="S26" i="2" s="1"/>
  <c r="Q26" i="2"/>
  <c r="P26" i="2"/>
  <c r="N26" i="2"/>
  <c r="L26" i="2"/>
  <c r="R25" i="2"/>
  <c r="S25" i="2" s="1"/>
  <c r="Q25" i="2"/>
  <c r="P25" i="2"/>
  <c r="N25" i="2"/>
  <c r="L25" i="2"/>
  <c r="R24" i="2"/>
  <c r="S24" i="2" s="1"/>
  <c r="Q24" i="2"/>
  <c r="P24" i="2"/>
  <c r="N24" i="2"/>
  <c r="L24" i="2"/>
  <c r="R23" i="2"/>
  <c r="S23" i="2" s="1"/>
  <c r="Q23" i="2"/>
  <c r="P23" i="2"/>
  <c r="N23" i="2"/>
  <c r="L23" i="2"/>
  <c r="R22" i="2"/>
  <c r="S22" i="2" s="1"/>
  <c r="Q22" i="2"/>
  <c r="P22" i="2"/>
  <c r="N22" i="2"/>
  <c r="L22" i="2"/>
  <c r="R21" i="2"/>
  <c r="S21" i="2" s="1"/>
  <c r="Q21" i="2"/>
  <c r="P21" i="2"/>
  <c r="N21" i="2"/>
  <c r="L21" i="2"/>
  <c r="R20" i="2"/>
  <c r="S20" i="2" s="1"/>
  <c r="Q20" i="2"/>
  <c r="P20" i="2"/>
  <c r="N20" i="2"/>
  <c r="L20" i="2"/>
  <c r="R19" i="2"/>
  <c r="S19" i="2" s="1"/>
  <c r="Q19" i="2"/>
  <c r="P19" i="2"/>
  <c r="N19" i="2"/>
  <c r="L19" i="2"/>
  <c r="R18" i="2"/>
  <c r="S18" i="2" s="1"/>
  <c r="Q18" i="2"/>
  <c r="P18" i="2"/>
  <c r="N18" i="2"/>
  <c r="L18" i="2"/>
  <c r="G17" i="2"/>
  <c r="H17" i="2" s="1"/>
  <c r="F17" i="2"/>
  <c r="D17" i="2"/>
  <c r="B17" i="2"/>
  <c r="H16" i="2"/>
  <c r="G16" i="2"/>
  <c r="F16" i="2"/>
  <c r="D16" i="2"/>
  <c r="B16" i="2"/>
  <c r="G15" i="2"/>
  <c r="H15" i="2" s="1"/>
  <c r="F15" i="2"/>
  <c r="D15" i="2"/>
  <c r="B15" i="2"/>
  <c r="H14" i="2"/>
  <c r="G14" i="2"/>
  <c r="F14" i="2"/>
  <c r="D14" i="2"/>
  <c r="B14" i="2"/>
  <c r="G13" i="2"/>
  <c r="H13" i="2" s="1"/>
  <c r="F13" i="2"/>
  <c r="D13" i="2"/>
  <c r="B13" i="2"/>
  <c r="H12" i="2"/>
  <c r="G12" i="2"/>
  <c r="F12" i="2"/>
  <c r="D12" i="2"/>
  <c r="B12" i="2"/>
  <c r="G11" i="2"/>
  <c r="H11" i="2" s="1"/>
  <c r="F11" i="2"/>
  <c r="D11" i="2"/>
  <c r="B11" i="2"/>
  <c r="H10" i="2"/>
  <c r="G10" i="2"/>
  <c r="F10" i="2"/>
  <c r="D10" i="2"/>
  <c r="B10" i="2"/>
  <c r="G9" i="2"/>
  <c r="H9" i="2" s="1"/>
  <c r="F9" i="2"/>
  <c r="D9" i="2"/>
  <c r="B9" i="2"/>
  <c r="H8" i="2"/>
  <c r="G8" i="2"/>
  <c r="F8" i="2"/>
  <c r="D8" i="2"/>
  <c r="B8" i="2"/>
  <c r="G7" i="2"/>
  <c r="H7" i="2" s="1"/>
  <c r="F7" i="2"/>
  <c r="D7" i="2"/>
  <c r="B7" i="2"/>
  <c r="H6" i="2"/>
  <c r="G6" i="2"/>
  <c r="F6" i="2"/>
  <c r="D6" i="2"/>
  <c r="B6" i="2"/>
  <c r="G5" i="2"/>
  <c r="H5" i="2" s="1"/>
  <c r="F5" i="2"/>
  <c r="D5" i="2"/>
  <c r="B5" i="2"/>
  <c r="H4" i="2"/>
  <c r="G4" i="2"/>
  <c r="F4" i="2"/>
  <c r="D4" i="2"/>
  <c r="B4" i="2"/>
  <c r="G3" i="2"/>
  <c r="H3" i="2" s="1"/>
  <c r="F3" i="2"/>
  <c r="D3" i="2"/>
  <c r="B3" i="2"/>
  <c r="H2" i="2"/>
  <c r="G2" i="2"/>
  <c r="F2" i="2"/>
  <c r="D2" i="2"/>
  <c r="B2" i="2"/>
  <c r="N3" i="1"/>
  <c r="M3" i="1"/>
  <c r="L3" i="1"/>
  <c r="K3" i="1"/>
  <c r="J3" i="1"/>
  <c r="N9" i="1" l="1"/>
</calcChain>
</file>

<file path=xl/sharedStrings.xml><?xml version="1.0" encoding="utf-8"?>
<sst xmlns="http://schemas.openxmlformats.org/spreadsheetml/2006/main" count="345" uniqueCount="125">
  <si>
    <t>School</t>
  </si>
  <si>
    <t>Teacher</t>
  </si>
  <si>
    <t>Multiple Choice Assessment</t>
  </si>
  <si>
    <t>Performance Assessment</t>
  </si>
  <si>
    <t>Mean Scores Conceptual Knowledge and Vocabulary</t>
  </si>
  <si>
    <t>Mean Scores Performance Assessment</t>
  </si>
  <si>
    <t>All Data from the listed schools</t>
  </si>
  <si>
    <t>Faust</t>
  </si>
  <si>
    <t>X</t>
  </si>
  <si>
    <t>Total Correct</t>
  </si>
  <si>
    <t>Total Questions</t>
  </si>
  <si>
    <t>Sum of scores</t>
  </si>
  <si>
    <t>Mean of Scores</t>
  </si>
  <si>
    <t>Std. Dev of Scores</t>
  </si>
  <si>
    <t>Pickett</t>
  </si>
  <si>
    <t>Bailey</t>
  </si>
  <si>
    <t>Valkova</t>
  </si>
  <si>
    <t>Belloto</t>
  </si>
  <si>
    <t>Thompson-Campbell</t>
  </si>
  <si>
    <t>Turgeon</t>
  </si>
  <si>
    <t>Davis</t>
  </si>
  <si>
    <t>(TC/TQ)*100</t>
  </si>
  <si>
    <t>Gabriel</t>
  </si>
  <si>
    <t>This statistic is used to check the mean since the percentage scores are rounded.</t>
  </si>
  <si>
    <t>Smith</t>
  </si>
  <si>
    <t xml:space="preserve">There were 144 student scores recorded from 10 schools.                    Legend for the worksheets           TC   =    Total Correct                           TQ   = Total Questions          </t>
  </si>
  <si>
    <t>Each worksheet indicates the mean score and std. dev. for the school.</t>
  </si>
  <si>
    <t>School A</t>
  </si>
  <si>
    <t>School B</t>
  </si>
  <si>
    <t>School C</t>
  </si>
  <si>
    <t>School D</t>
  </si>
  <si>
    <t>School E</t>
  </si>
  <si>
    <t>School F</t>
  </si>
  <si>
    <t>School G</t>
  </si>
  <si>
    <t>School H</t>
  </si>
  <si>
    <t>School I</t>
  </si>
  <si>
    <t>School J</t>
  </si>
  <si>
    <t>Reading Musical Notation       (7 Questions)</t>
  </si>
  <si>
    <t>Percentage</t>
  </si>
  <si>
    <t>Identifying Instruments (5 Questions)</t>
  </si>
  <si>
    <t>Listening for Musical Elements      (11 Questions)</t>
  </si>
  <si>
    <t>Total Percentage</t>
  </si>
  <si>
    <t>Names</t>
  </si>
  <si>
    <t>Total Percentage Part 1</t>
  </si>
  <si>
    <t>Total Percentage Part 2</t>
  </si>
  <si>
    <t>Total Percentage Part 3</t>
  </si>
  <si>
    <t>Total Performance Percentage</t>
  </si>
  <si>
    <t>Total Percentage Both Assessments</t>
  </si>
  <si>
    <t>Enter New Names Below</t>
  </si>
  <si>
    <t>Change Formula to Number Attempted</t>
  </si>
  <si>
    <t>Change Formula to Total Points Attempted</t>
  </si>
  <si>
    <t>SAMPLE STUDENT</t>
  </si>
  <si>
    <r>
      <rPr>
        <b/>
        <sz val="11"/>
        <color theme="1"/>
        <rFont val="Calibri"/>
        <family val="2"/>
        <scheme val="minor"/>
      </rPr>
      <t>Performance Assessment: Part 1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Create a Rhythm Pattern 8pts (2 four-beat measures) + 2 pts for Consistens Standard Notation</t>
    </r>
  </si>
  <si>
    <r>
      <rPr>
        <b/>
        <sz val="11"/>
        <color theme="1"/>
        <rFont val="Calibri"/>
        <family val="2"/>
        <scheme val="minor"/>
      </rPr>
      <t>Performance Assessment: Part 2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Musical Choices Response Sheet; Points depend on # of terms correctly selected from number attempted</t>
    </r>
  </si>
  <si>
    <r>
      <rPr>
        <b/>
        <sz val="11"/>
        <color theme="1"/>
        <rFont val="Calibri"/>
        <family val="2"/>
        <scheme val="minor"/>
      </rPr>
      <t>Performance Assessment: Part 3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Reflecting on Performance 10 points (5 for each question)</t>
    </r>
  </si>
  <si>
    <t>Javon Sapp</t>
  </si>
  <si>
    <t>Calvin Kelly Jr</t>
  </si>
  <si>
    <t>Travon Trammell</t>
  </si>
  <si>
    <t>Jawan Douglas</t>
  </si>
  <si>
    <t>Regah Gentry</t>
  </si>
  <si>
    <t>Loreley Nova</t>
  </si>
  <si>
    <t>Armoni Sims</t>
  </si>
  <si>
    <t>Hattiria Merrell</t>
  </si>
  <si>
    <t>Gloria Valenzcela</t>
  </si>
  <si>
    <t>Nikeria Allen</t>
  </si>
  <si>
    <t>Catherine Cordova</t>
  </si>
  <si>
    <t>Tarik Knox</t>
  </si>
  <si>
    <t>Aniyah Anderson</t>
  </si>
  <si>
    <t>Starnecia Heard</t>
  </si>
  <si>
    <t>Chelsea Eggleston</t>
  </si>
  <si>
    <t>Damien Watkins</t>
  </si>
  <si>
    <t>To'Quisha Harris</t>
  </si>
  <si>
    <t>Astina Andrews</t>
  </si>
  <si>
    <t>Detavious Hill</t>
  </si>
  <si>
    <t>Joshua Johnson</t>
  </si>
  <si>
    <t>Armari Poole</t>
  </si>
  <si>
    <t>Vanteshia Williams</t>
  </si>
  <si>
    <t>Zinesgua Azizie</t>
  </si>
  <si>
    <t>Ashanti Jackson</t>
  </si>
  <si>
    <t>Veronica Grissett</t>
  </si>
  <si>
    <t>Caroline Bray</t>
  </si>
  <si>
    <t>Kassidy Kelley</t>
  </si>
  <si>
    <t>Lilly Jacobsen</t>
  </si>
  <si>
    <t>Kendall Swanson</t>
  </si>
  <si>
    <t>Katarina Otto</t>
  </si>
  <si>
    <t>Christian Fermanches</t>
  </si>
  <si>
    <t>Chloe Hawkins</t>
  </si>
  <si>
    <t>Mark Winokur</t>
  </si>
  <si>
    <t>Alex Lin</t>
  </si>
  <si>
    <t>Casey Paller</t>
  </si>
  <si>
    <t>Katherine Cole</t>
  </si>
  <si>
    <t>Lily Guthrie</t>
  </si>
  <si>
    <t>DeMario Lukerson</t>
  </si>
  <si>
    <t>Terrence Aycock</t>
  </si>
  <si>
    <t>Marcel Hendricks</t>
  </si>
  <si>
    <t>Andre Smith</t>
  </si>
  <si>
    <t>Miracle Coggin</t>
  </si>
  <si>
    <t>D'Juan White</t>
  </si>
  <si>
    <t>Breasia Stewart</t>
  </si>
  <si>
    <t>Chanta Miller</t>
  </si>
  <si>
    <t>Lakeisha Dodson</t>
  </si>
  <si>
    <t>Charnesia Jackson</t>
  </si>
  <si>
    <t>Kobea Drake</t>
  </si>
  <si>
    <t>Justin Clark</t>
  </si>
  <si>
    <t>Jonathan Obigre</t>
  </si>
  <si>
    <t>Jaquavious Lee</t>
  </si>
  <si>
    <t>Zariah White</t>
  </si>
  <si>
    <t>Khari Vargas</t>
  </si>
  <si>
    <t>Tiana Hill</t>
  </si>
  <si>
    <t>Kattell Terrell</t>
  </si>
  <si>
    <t>Tatyanna Cokley</t>
  </si>
  <si>
    <t>Diamond Russell</t>
  </si>
  <si>
    <t>Nadja Cooper</t>
  </si>
  <si>
    <t>Jameecia Robinson</t>
  </si>
  <si>
    <t>Elijah Turner</t>
  </si>
  <si>
    <t>Monica English</t>
  </si>
  <si>
    <t>Deja Juriel</t>
  </si>
  <si>
    <t>Marquavius Parker</t>
  </si>
  <si>
    <t>Kamani Beachem</t>
  </si>
  <si>
    <t>Taria Williams</t>
  </si>
  <si>
    <t>Destiny Tinch</t>
  </si>
  <si>
    <t>Niakia Stewart</t>
  </si>
  <si>
    <t>Shantario Weems</t>
  </si>
  <si>
    <t>Danielle Ross</t>
  </si>
  <si>
    <t>Quandriyana Medlock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</si>
</sst>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'[1]Participating Schools May ''10'!$E$20</c:f>
              <c:strCache>
                <c:ptCount val="1"/>
                <c:pt idx="0">
                  <c:v>Mean Scores Conceptual Knowledge and Vocabulary</c:v>
                </c:pt>
              </c:strCache>
            </c:strRef>
          </c:tx>
          <c:invertIfNegative val="0"/>
          <c:cat>
            <c:strRef>
              <c:f>'[1]Participating Schools May ''10'!$A$21:$A$30</c:f>
              <c:strCache>
                <c:ptCount val="10"/>
                <c:pt idx="0">
                  <c:v>School A</c:v>
                </c:pt>
                <c:pt idx="1">
                  <c:v>School B</c:v>
                </c:pt>
                <c:pt idx="2">
                  <c:v>School C</c:v>
                </c:pt>
                <c:pt idx="3">
                  <c:v>School D</c:v>
                </c:pt>
                <c:pt idx="4">
                  <c:v>School E</c:v>
                </c:pt>
                <c:pt idx="5">
                  <c:v>School F</c:v>
                </c:pt>
                <c:pt idx="6">
                  <c:v>School G</c:v>
                </c:pt>
                <c:pt idx="7">
                  <c:v>School H</c:v>
                </c:pt>
                <c:pt idx="8">
                  <c:v>School I</c:v>
                </c:pt>
                <c:pt idx="9">
                  <c:v>School J</c:v>
                </c:pt>
              </c:strCache>
            </c:strRef>
          </c:cat>
          <c:val>
            <c:numRef>
              <c:f>'[1]Participating Schools May ''10'!$E$21:$E$30</c:f>
              <c:numCache>
                <c:formatCode>General</c:formatCode>
                <c:ptCount val="10"/>
                <c:pt idx="0">
                  <c:v>79.4375</c:v>
                </c:pt>
                <c:pt idx="1">
                  <c:v>87.090909090909093</c:v>
                </c:pt>
                <c:pt idx="2">
                  <c:v>68.454545454545453</c:v>
                </c:pt>
                <c:pt idx="3">
                  <c:v>96.454545454545453</c:v>
                </c:pt>
                <c:pt idx="4">
                  <c:v>71.3</c:v>
                </c:pt>
                <c:pt idx="5">
                  <c:v>82.6</c:v>
                </c:pt>
                <c:pt idx="6">
                  <c:v>67.615384615384613</c:v>
                </c:pt>
                <c:pt idx="7">
                  <c:v>78.733333333333334</c:v>
                </c:pt>
                <c:pt idx="8">
                  <c:v>86.230769230769226</c:v>
                </c:pt>
                <c:pt idx="9">
                  <c:v>57.6875</c:v>
                </c:pt>
              </c:numCache>
            </c:numRef>
          </c:val>
        </c:ser>
        <c:ser>
          <c:idx val="1"/>
          <c:order val="1"/>
          <c:tx>
            <c:strRef>
              <c:f>'[1]Participating Schools May ''10'!$F$20</c:f>
              <c:strCache>
                <c:ptCount val="1"/>
                <c:pt idx="0">
                  <c:v>Mean Scores Performance Assessment</c:v>
                </c:pt>
              </c:strCache>
            </c:strRef>
          </c:tx>
          <c:invertIfNegative val="0"/>
          <c:cat>
            <c:strRef>
              <c:f>'[1]Participating Schools May ''10'!$A$21:$A$30</c:f>
              <c:strCache>
                <c:ptCount val="10"/>
                <c:pt idx="0">
                  <c:v>School A</c:v>
                </c:pt>
                <c:pt idx="1">
                  <c:v>School B</c:v>
                </c:pt>
                <c:pt idx="2">
                  <c:v>School C</c:v>
                </c:pt>
                <c:pt idx="3">
                  <c:v>School D</c:v>
                </c:pt>
                <c:pt idx="4">
                  <c:v>School E</c:v>
                </c:pt>
                <c:pt idx="5">
                  <c:v>School F</c:v>
                </c:pt>
                <c:pt idx="6">
                  <c:v>School G</c:v>
                </c:pt>
                <c:pt idx="7">
                  <c:v>School H</c:v>
                </c:pt>
                <c:pt idx="8">
                  <c:v>School I</c:v>
                </c:pt>
                <c:pt idx="9">
                  <c:v>School J</c:v>
                </c:pt>
              </c:strCache>
            </c:strRef>
          </c:cat>
          <c:val>
            <c:numRef>
              <c:f>'[1]Participating Schools May ''10'!$F$21:$F$30</c:f>
              <c:numCache>
                <c:formatCode>General</c:formatCode>
                <c:ptCount val="10"/>
                <c:pt idx="2">
                  <c:v>54.25</c:v>
                </c:pt>
                <c:pt idx="3">
                  <c:v>63.769230769230766</c:v>
                </c:pt>
                <c:pt idx="4">
                  <c:v>30.90909090909091</c:v>
                </c:pt>
                <c:pt idx="5">
                  <c:v>34.272727272727273</c:v>
                </c:pt>
                <c:pt idx="8">
                  <c:v>22.285714285714285</c:v>
                </c:pt>
                <c:pt idx="9">
                  <c:v>31.1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11136"/>
        <c:axId val="192412672"/>
      </c:barChart>
      <c:catAx>
        <c:axId val="19241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412672"/>
        <c:crosses val="autoZero"/>
        <c:auto val="1"/>
        <c:lblAlgn val="ctr"/>
        <c:lblOffset val="100"/>
        <c:noMultiLvlLbl val="0"/>
      </c:catAx>
      <c:valAx>
        <c:axId val="19241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1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F'!$A$1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F'!$B$2:$B$11</c:f>
              <c:numCache>
                <c:formatCode>General</c:formatCode>
                <c:ptCount val="10"/>
                <c:pt idx="0">
                  <c:v>71</c:v>
                </c:pt>
                <c:pt idx="1">
                  <c:v>43</c:v>
                </c:pt>
                <c:pt idx="2">
                  <c:v>43</c:v>
                </c:pt>
                <c:pt idx="3">
                  <c:v>57</c:v>
                </c:pt>
                <c:pt idx="4">
                  <c:v>43</c:v>
                </c:pt>
                <c:pt idx="5">
                  <c:v>29</c:v>
                </c:pt>
                <c:pt idx="6">
                  <c:v>14</c:v>
                </c:pt>
                <c:pt idx="7">
                  <c:v>71</c:v>
                </c:pt>
                <c:pt idx="8">
                  <c:v>14</c:v>
                </c:pt>
                <c:pt idx="9">
                  <c:v>57</c:v>
                </c:pt>
              </c:numCache>
            </c:numRef>
          </c:val>
        </c:ser>
        <c:ser>
          <c:idx val="1"/>
          <c:order val="1"/>
          <c:tx>
            <c:strRef>
              <c:f>'School F'!$C$1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F'!$D$2:$D$11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60</c:v>
                </c:pt>
                <c:pt idx="9">
                  <c:v>80</c:v>
                </c:pt>
              </c:numCache>
            </c:numRef>
          </c:val>
        </c:ser>
        <c:ser>
          <c:idx val="2"/>
          <c:order val="2"/>
          <c:tx>
            <c:strRef>
              <c:f>'School F'!$E$1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F'!$F$2:$F$11</c:f>
              <c:numCache>
                <c:formatCode>General</c:formatCode>
                <c:ptCount val="10"/>
                <c:pt idx="0">
                  <c:v>91</c:v>
                </c:pt>
                <c:pt idx="1">
                  <c:v>82</c:v>
                </c:pt>
                <c:pt idx="2">
                  <c:v>100</c:v>
                </c:pt>
                <c:pt idx="3">
                  <c:v>91</c:v>
                </c:pt>
                <c:pt idx="4">
                  <c:v>82</c:v>
                </c:pt>
                <c:pt idx="5">
                  <c:v>91</c:v>
                </c:pt>
                <c:pt idx="6">
                  <c:v>64</c:v>
                </c:pt>
                <c:pt idx="7">
                  <c:v>82</c:v>
                </c:pt>
                <c:pt idx="8">
                  <c:v>73</c:v>
                </c:pt>
                <c:pt idx="9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41984"/>
        <c:axId val="194443520"/>
      </c:barChart>
      <c:catAx>
        <c:axId val="194441984"/>
        <c:scaling>
          <c:orientation val="minMax"/>
        </c:scaling>
        <c:delete val="0"/>
        <c:axPos val="l"/>
        <c:majorTickMark val="out"/>
        <c:minorTickMark val="none"/>
        <c:tickLblPos val="nextTo"/>
        <c:crossAx val="194443520"/>
        <c:crosses val="autoZero"/>
        <c:auto val="1"/>
        <c:lblAlgn val="ctr"/>
        <c:lblOffset val="100"/>
        <c:noMultiLvlLbl val="0"/>
      </c:catAx>
      <c:valAx>
        <c:axId val="19444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441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G'!$A$1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G'!$B$2:$B$16</c:f>
              <c:numCache>
                <c:formatCode>General</c:formatCode>
                <c:ptCount val="15"/>
                <c:pt idx="0">
                  <c:v>71</c:v>
                </c:pt>
                <c:pt idx="1">
                  <c:v>100</c:v>
                </c:pt>
                <c:pt idx="2">
                  <c:v>86</c:v>
                </c:pt>
                <c:pt idx="3">
                  <c:v>57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86</c:v>
                </c:pt>
                <c:pt idx="10">
                  <c:v>100</c:v>
                </c:pt>
                <c:pt idx="11">
                  <c:v>71</c:v>
                </c:pt>
                <c:pt idx="12">
                  <c:v>100</c:v>
                </c:pt>
                <c:pt idx="13">
                  <c:v>86</c:v>
                </c:pt>
                <c:pt idx="1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'School G'!$C$1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G'!$D$2:$D$16</c:f>
              <c:numCache>
                <c:formatCode>General</c:formatCode>
                <c:ptCount val="15"/>
                <c:pt idx="0">
                  <c:v>80</c:v>
                </c:pt>
                <c:pt idx="1">
                  <c:v>100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80</c:v>
                </c:pt>
                <c:pt idx="6">
                  <c:v>80</c:v>
                </c:pt>
                <c:pt idx="7">
                  <c:v>60</c:v>
                </c:pt>
                <c:pt idx="8">
                  <c:v>100</c:v>
                </c:pt>
                <c:pt idx="9">
                  <c:v>40</c:v>
                </c:pt>
                <c:pt idx="10">
                  <c:v>60</c:v>
                </c:pt>
                <c:pt idx="11">
                  <c:v>100</c:v>
                </c:pt>
                <c:pt idx="12">
                  <c:v>80</c:v>
                </c:pt>
                <c:pt idx="13">
                  <c:v>80</c:v>
                </c:pt>
                <c:pt idx="14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'School G'!$E$1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G'!$F$2:$F$16</c:f>
              <c:numCache>
                <c:formatCode>General</c:formatCode>
                <c:ptCount val="15"/>
                <c:pt idx="0">
                  <c:v>82</c:v>
                </c:pt>
                <c:pt idx="1">
                  <c:v>55</c:v>
                </c:pt>
                <c:pt idx="2">
                  <c:v>82</c:v>
                </c:pt>
                <c:pt idx="3">
                  <c:v>91</c:v>
                </c:pt>
                <c:pt idx="4">
                  <c:v>82</c:v>
                </c:pt>
                <c:pt idx="5">
                  <c:v>100</c:v>
                </c:pt>
                <c:pt idx="6">
                  <c:v>82</c:v>
                </c:pt>
                <c:pt idx="7">
                  <c:v>100</c:v>
                </c:pt>
                <c:pt idx="8">
                  <c:v>82</c:v>
                </c:pt>
                <c:pt idx="9">
                  <c:v>91</c:v>
                </c:pt>
                <c:pt idx="10">
                  <c:v>82</c:v>
                </c:pt>
                <c:pt idx="11">
                  <c:v>73</c:v>
                </c:pt>
                <c:pt idx="12">
                  <c:v>100</c:v>
                </c:pt>
                <c:pt idx="13">
                  <c:v>18</c:v>
                </c:pt>
                <c:pt idx="14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03360"/>
        <c:axId val="196715648"/>
      </c:barChart>
      <c:catAx>
        <c:axId val="196703360"/>
        <c:scaling>
          <c:orientation val="minMax"/>
        </c:scaling>
        <c:delete val="0"/>
        <c:axPos val="l"/>
        <c:majorTickMark val="out"/>
        <c:minorTickMark val="none"/>
        <c:tickLblPos val="nextTo"/>
        <c:crossAx val="196715648"/>
        <c:crosses val="autoZero"/>
        <c:auto val="1"/>
        <c:lblAlgn val="ctr"/>
        <c:lblOffset val="100"/>
        <c:noMultiLvlLbl val="0"/>
      </c:catAx>
      <c:valAx>
        <c:axId val="1967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6703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H'!$A$1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H'!$B$2:$B$17</c:f>
              <c:numCache>
                <c:formatCode>General</c:formatCode>
                <c:ptCount val="16"/>
                <c:pt idx="0">
                  <c:v>43</c:v>
                </c:pt>
                <c:pt idx="1">
                  <c:v>57</c:v>
                </c:pt>
                <c:pt idx="2">
                  <c:v>14</c:v>
                </c:pt>
                <c:pt idx="3">
                  <c:v>43</c:v>
                </c:pt>
                <c:pt idx="4">
                  <c:v>43</c:v>
                </c:pt>
                <c:pt idx="5">
                  <c:v>29</c:v>
                </c:pt>
                <c:pt idx="6">
                  <c:v>71</c:v>
                </c:pt>
                <c:pt idx="7">
                  <c:v>57</c:v>
                </c:pt>
                <c:pt idx="8">
                  <c:v>43</c:v>
                </c:pt>
                <c:pt idx="9">
                  <c:v>43</c:v>
                </c:pt>
                <c:pt idx="10">
                  <c:v>57</c:v>
                </c:pt>
                <c:pt idx="11">
                  <c:v>57</c:v>
                </c:pt>
                <c:pt idx="12">
                  <c:v>86</c:v>
                </c:pt>
                <c:pt idx="13">
                  <c:v>43</c:v>
                </c:pt>
                <c:pt idx="14">
                  <c:v>71</c:v>
                </c:pt>
                <c:pt idx="15">
                  <c:v>57</c:v>
                </c:pt>
              </c:numCache>
            </c:numRef>
          </c:val>
        </c:ser>
        <c:ser>
          <c:idx val="1"/>
          <c:order val="1"/>
          <c:tx>
            <c:strRef>
              <c:f>'School H'!$C$1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H'!$D$2:$D$17</c:f>
              <c:numCache>
                <c:formatCode>General</c:formatCode>
                <c:ptCount val="16"/>
                <c:pt idx="0">
                  <c:v>100</c:v>
                </c:pt>
                <c:pt idx="1">
                  <c:v>40</c:v>
                </c:pt>
                <c:pt idx="2">
                  <c:v>60</c:v>
                </c:pt>
                <c:pt idx="3">
                  <c:v>40</c:v>
                </c:pt>
                <c:pt idx="4">
                  <c:v>40</c:v>
                </c:pt>
                <c:pt idx="5">
                  <c:v>20</c:v>
                </c:pt>
                <c:pt idx="6">
                  <c:v>80</c:v>
                </c:pt>
                <c:pt idx="7">
                  <c:v>60</c:v>
                </c:pt>
                <c:pt idx="8">
                  <c:v>40</c:v>
                </c:pt>
                <c:pt idx="9">
                  <c:v>60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20</c:v>
                </c:pt>
                <c:pt idx="14">
                  <c:v>80</c:v>
                </c:pt>
                <c:pt idx="15">
                  <c:v>40</c:v>
                </c:pt>
              </c:numCache>
            </c:numRef>
          </c:val>
        </c:ser>
        <c:ser>
          <c:idx val="2"/>
          <c:order val="2"/>
          <c:tx>
            <c:strRef>
              <c:f>'School H'!$E$1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H'!$F$2:$F$17</c:f>
              <c:numCache>
                <c:formatCode>General</c:formatCode>
                <c:ptCount val="16"/>
                <c:pt idx="0">
                  <c:v>82</c:v>
                </c:pt>
                <c:pt idx="1">
                  <c:v>100</c:v>
                </c:pt>
                <c:pt idx="2">
                  <c:v>64</c:v>
                </c:pt>
                <c:pt idx="3">
                  <c:v>36</c:v>
                </c:pt>
                <c:pt idx="4">
                  <c:v>64</c:v>
                </c:pt>
                <c:pt idx="5">
                  <c:v>55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64</c:v>
                </c:pt>
                <c:pt idx="10">
                  <c:v>73</c:v>
                </c:pt>
                <c:pt idx="11">
                  <c:v>73</c:v>
                </c:pt>
                <c:pt idx="12">
                  <c:v>82</c:v>
                </c:pt>
                <c:pt idx="13">
                  <c:v>64</c:v>
                </c:pt>
                <c:pt idx="14">
                  <c:v>9</c:v>
                </c:pt>
                <c:pt idx="15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81760"/>
        <c:axId val="195028096"/>
      </c:barChart>
      <c:catAx>
        <c:axId val="97381760"/>
        <c:scaling>
          <c:orientation val="minMax"/>
        </c:scaling>
        <c:delete val="0"/>
        <c:axPos val="l"/>
        <c:majorTickMark val="out"/>
        <c:minorTickMark val="none"/>
        <c:tickLblPos val="nextTo"/>
        <c:crossAx val="195028096"/>
        <c:crosses val="autoZero"/>
        <c:auto val="1"/>
        <c:lblAlgn val="ctr"/>
        <c:lblOffset val="100"/>
        <c:noMultiLvlLbl val="0"/>
      </c:catAx>
      <c:valAx>
        <c:axId val="1950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738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I'!$A$1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I'!$B$2:$B$27</c:f>
              <c:numCache>
                <c:formatCode>General</c:formatCode>
                <c:ptCount val="26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100</c:v>
                </c:pt>
                <c:pt idx="4">
                  <c:v>100</c:v>
                </c:pt>
                <c:pt idx="5">
                  <c:v>57</c:v>
                </c:pt>
                <c:pt idx="6">
                  <c:v>57</c:v>
                </c:pt>
                <c:pt idx="7">
                  <c:v>29</c:v>
                </c:pt>
                <c:pt idx="8">
                  <c:v>57</c:v>
                </c:pt>
                <c:pt idx="9">
                  <c:v>71</c:v>
                </c:pt>
                <c:pt idx="10">
                  <c:v>43</c:v>
                </c:pt>
                <c:pt idx="11">
                  <c:v>57</c:v>
                </c:pt>
                <c:pt idx="12">
                  <c:v>57</c:v>
                </c:pt>
                <c:pt idx="13">
                  <c:v>86</c:v>
                </c:pt>
                <c:pt idx="14">
                  <c:v>29</c:v>
                </c:pt>
                <c:pt idx="15">
                  <c:v>43</c:v>
                </c:pt>
                <c:pt idx="16">
                  <c:v>57</c:v>
                </c:pt>
                <c:pt idx="17">
                  <c:v>71</c:v>
                </c:pt>
                <c:pt idx="18">
                  <c:v>57</c:v>
                </c:pt>
                <c:pt idx="19">
                  <c:v>100</c:v>
                </c:pt>
                <c:pt idx="20">
                  <c:v>14</c:v>
                </c:pt>
                <c:pt idx="21">
                  <c:v>14</c:v>
                </c:pt>
                <c:pt idx="22">
                  <c:v>43</c:v>
                </c:pt>
                <c:pt idx="23">
                  <c:v>100</c:v>
                </c:pt>
                <c:pt idx="24">
                  <c:v>43</c:v>
                </c:pt>
                <c:pt idx="25">
                  <c:v>71</c:v>
                </c:pt>
              </c:numCache>
            </c:numRef>
          </c:val>
        </c:ser>
        <c:ser>
          <c:idx val="1"/>
          <c:order val="1"/>
          <c:tx>
            <c:strRef>
              <c:f>'School I'!$C$1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I'!$D$2:$D$27</c:f>
              <c:numCache>
                <c:formatCode>General</c:formatCode>
                <c:ptCount val="26"/>
                <c:pt idx="0">
                  <c:v>80</c:v>
                </c:pt>
                <c:pt idx="1">
                  <c:v>20</c:v>
                </c:pt>
                <c:pt idx="2">
                  <c:v>60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60</c:v>
                </c:pt>
                <c:pt idx="7">
                  <c:v>40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40</c:v>
                </c:pt>
                <c:pt idx="12">
                  <c:v>80</c:v>
                </c:pt>
                <c:pt idx="13">
                  <c:v>80</c:v>
                </c:pt>
                <c:pt idx="14">
                  <c:v>100</c:v>
                </c:pt>
                <c:pt idx="15">
                  <c:v>40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80</c:v>
                </c:pt>
                <c:pt idx="20">
                  <c:v>80</c:v>
                </c:pt>
                <c:pt idx="21">
                  <c:v>20</c:v>
                </c:pt>
                <c:pt idx="22">
                  <c:v>60</c:v>
                </c:pt>
                <c:pt idx="23">
                  <c:v>80</c:v>
                </c:pt>
                <c:pt idx="24">
                  <c:v>20</c:v>
                </c:pt>
                <c:pt idx="25">
                  <c:v>20</c:v>
                </c:pt>
              </c:numCache>
            </c:numRef>
          </c:val>
        </c:ser>
        <c:ser>
          <c:idx val="2"/>
          <c:order val="2"/>
          <c:tx>
            <c:strRef>
              <c:f>'School I'!$E$1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I'!$F$2:$F$27</c:f>
              <c:numCache>
                <c:formatCode>General</c:formatCode>
                <c:ptCount val="26"/>
                <c:pt idx="0">
                  <c:v>82</c:v>
                </c:pt>
                <c:pt idx="1">
                  <c:v>82</c:v>
                </c:pt>
                <c:pt idx="2">
                  <c:v>73</c:v>
                </c:pt>
                <c:pt idx="3">
                  <c:v>100</c:v>
                </c:pt>
                <c:pt idx="4">
                  <c:v>91</c:v>
                </c:pt>
                <c:pt idx="5">
                  <c:v>82</c:v>
                </c:pt>
                <c:pt idx="6">
                  <c:v>91</c:v>
                </c:pt>
                <c:pt idx="7">
                  <c:v>64</c:v>
                </c:pt>
                <c:pt idx="8">
                  <c:v>91</c:v>
                </c:pt>
                <c:pt idx="9">
                  <c:v>55</c:v>
                </c:pt>
                <c:pt idx="10">
                  <c:v>55</c:v>
                </c:pt>
                <c:pt idx="11">
                  <c:v>45</c:v>
                </c:pt>
                <c:pt idx="12">
                  <c:v>82</c:v>
                </c:pt>
                <c:pt idx="13">
                  <c:v>82</c:v>
                </c:pt>
                <c:pt idx="14">
                  <c:v>27</c:v>
                </c:pt>
                <c:pt idx="15">
                  <c:v>91</c:v>
                </c:pt>
                <c:pt idx="16">
                  <c:v>82</c:v>
                </c:pt>
                <c:pt idx="17">
                  <c:v>55</c:v>
                </c:pt>
                <c:pt idx="18">
                  <c:v>91</c:v>
                </c:pt>
                <c:pt idx="19">
                  <c:v>100</c:v>
                </c:pt>
                <c:pt idx="20">
                  <c:v>82</c:v>
                </c:pt>
                <c:pt idx="21">
                  <c:v>73</c:v>
                </c:pt>
                <c:pt idx="22">
                  <c:v>82</c:v>
                </c:pt>
                <c:pt idx="23">
                  <c:v>91</c:v>
                </c:pt>
                <c:pt idx="24">
                  <c:v>64</c:v>
                </c:pt>
                <c:pt idx="25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304192"/>
        <c:axId val="249633024"/>
      </c:barChart>
      <c:catAx>
        <c:axId val="24930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49633024"/>
        <c:crosses val="autoZero"/>
        <c:auto val="1"/>
        <c:lblAlgn val="ctr"/>
        <c:lblOffset val="100"/>
        <c:noMultiLvlLbl val="0"/>
      </c:catAx>
      <c:valAx>
        <c:axId val="24963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30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J'!$A$1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J'!$B$2:$B$16</c:f>
              <c:numCache>
                <c:formatCode>General</c:formatCode>
                <c:ptCount val="15"/>
                <c:pt idx="0">
                  <c:v>43</c:v>
                </c:pt>
                <c:pt idx="1">
                  <c:v>86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86</c:v>
                </c:pt>
                <c:pt idx="7">
                  <c:v>71</c:v>
                </c:pt>
                <c:pt idx="8">
                  <c:v>100</c:v>
                </c:pt>
                <c:pt idx="9">
                  <c:v>29</c:v>
                </c:pt>
                <c:pt idx="10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57</c:v>
                </c:pt>
                <c:pt idx="14">
                  <c:v>43</c:v>
                </c:pt>
              </c:numCache>
            </c:numRef>
          </c:val>
        </c:ser>
        <c:ser>
          <c:idx val="1"/>
          <c:order val="1"/>
          <c:tx>
            <c:strRef>
              <c:f>'School J'!$C$1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J'!$D$2:$D$16</c:f>
              <c:numCache>
                <c:formatCode>General</c:formatCode>
                <c:ptCount val="1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100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40</c:v>
                </c:pt>
                <c:pt idx="10">
                  <c:v>100</c:v>
                </c:pt>
                <c:pt idx="11">
                  <c:v>100</c:v>
                </c:pt>
                <c:pt idx="12">
                  <c:v>80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'School J'!$E$1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J'!$F$2:$F$16</c:f>
              <c:numCache>
                <c:formatCode>General</c:formatCode>
                <c:ptCount val="15"/>
                <c:pt idx="0">
                  <c:v>73</c:v>
                </c:pt>
                <c:pt idx="1">
                  <c:v>82</c:v>
                </c:pt>
                <c:pt idx="2">
                  <c:v>73</c:v>
                </c:pt>
                <c:pt idx="3">
                  <c:v>91</c:v>
                </c:pt>
                <c:pt idx="4">
                  <c:v>64</c:v>
                </c:pt>
                <c:pt idx="5">
                  <c:v>100</c:v>
                </c:pt>
                <c:pt idx="6">
                  <c:v>82</c:v>
                </c:pt>
                <c:pt idx="7">
                  <c:v>55</c:v>
                </c:pt>
                <c:pt idx="8">
                  <c:v>82</c:v>
                </c:pt>
                <c:pt idx="9">
                  <c:v>82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30240"/>
        <c:axId val="211131776"/>
      </c:barChart>
      <c:catAx>
        <c:axId val="211130240"/>
        <c:scaling>
          <c:orientation val="minMax"/>
        </c:scaling>
        <c:delete val="0"/>
        <c:axPos val="l"/>
        <c:majorTickMark val="out"/>
        <c:minorTickMark val="none"/>
        <c:tickLblPos val="nextTo"/>
        <c:crossAx val="211131776"/>
        <c:crosses val="autoZero"/>
        <c:auto val="1"/>
        <c:lblAlgn val="ctr"/>
        <c:lblOffset val="100"/>
        <c:noMultiLvlLbl val="0"/>
      </c:catAx>
      <c:valAx>
        <c:axId val="2111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1130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'School J'!$C$1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val>
            <c:numRef>
              <c:f>'School J'!$D$2:$D$16</c:f>
              <c:numCache>
                <c:formatCode>General</c:formatCode>
                <c:ptCount val="1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100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40</c:v>
                </c:pt>
                <c:pt idx="10">
                  <c:v>100</c:v>
                </c:pt>
                <c:pt idx="11">
                  <c:v>100</c:v>
                </c:pt>
                <c:pt idx="12">
                  <c:v>80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'School J'!$E$1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val>
            <c:numRef>
              <c:f>'School J'!$F$2:$F$16</c:f>
              <c:numCache>
                <c:formatCode>General</c:formatCode>
                <c:ptCount val="15"/>
                <c:pt idx="0">
                  <c:v>73</c:v>
                </c:pt>
                <c:pt idx="1">
                  <c:v>82</c:v>
                </c:pt>
                <c:pt idx="2">
                  <c:v>73</c:v>
                </c:pt>
                <c:pt idx="3">
                  <c:v>91</c:v>
                </c:pt>
                <c:pt idx="4">
                  <c:v>64</c:v>
                </c:pt>
                <c:pt idx="5">
                  <c:v>100</c:v>
                </c:pt>
                <c:pt idx="6">
                  <c:v>82</c:v>
                </c:pt>
                <c:pt idx="7">
                  <c:v>55</c:v>
                </c:pt>
                <c:pt idx="8">
                  <c:v>82</c:v>
                </c:pt>
                <c:pt idx="9">
                  <c:v>82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</c:numCache>
            </c:numRef>
          </c:val>
        </c:ser>
        <c:ser>
          <c:idx val="0"/>
          <c:order val="2"/>
          <c:tx>
            <c:strRef>
              <c:f>'School J'!$A$1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val>
            <c:numRef>
              <c:f>'School J'!$B$2:$B$16</c:f>
              <c:numCache>
                <c:formatCode>General</c:formatCode>
                <c:ptCount val="15"/>
                <c:pt idx="0">
                  <c:v>43</c:v>
                </c:pt>
                <c:pt idx="1">
                  <c:v>86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86</c:v>
                </c:pt>
                <c:pt idx="7">
                  <c:v>71</c:v>
                </c:pt>
                <c:pt idx="8">
                  <c:v>100</c:v>
                </c:pt>
                <c:pt idx="9">
                  <c:v>29</c:v>
                </c:pt>
                <c:pt idx="10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57</c:v>
                </c:pt>
                <c:pt idx="14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35424"/>
        <c:axId val="382472960"/>
      </c:areaChart>
      <c:catAx>
        <c:axId val="37053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382472960"/>
        <c:crosses val="autoZero"/>
        <c:auto val="1"/>
        <c:lblAlgn val="ctr"/>
        <c:lblOffset val="100"/>
        <c:noMultiLvlLbl val="0"/>
      </c:catAx>
      <c:valAx>
        <c:axId val="38247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535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90784"/>
        <c:axId val="193592320"/>
      </c:barChart>
      <c:catAx>
        <c:axId val="1935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592320"/>
        <c:crosses val="autoZero"/>
        <c:auto val="1"/>
        <c:lblAlgn val="ctr"/>
        <c:lblOffset val="100"/>
        <c:noMultiLvlLbl val="0"/>
      </c:catAx>
      <c:valAx>
        <c:axId val="19359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59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56640"/>
        <c:axId val="199812608"/>
      </c:barChart>
      <c:catAx>
        <c:axId val="199456640"/>
        <c:scaling>
          <c:orientation val="minMax"/>
        </c:scaling>
        <c:delete val="0"/>
        <c:axPos val="l"/>
        <c:majorTickMark val="out"/>
        <c:minorTickMark val="none"/>
        <c:tickLblPos val="nextTo"/>
        <c:crossAx val="199812608"/>
        <c:crosses val="autoZero"/>
        <c:auto val="1"/>
        <c:lblAlgn val="ctr"/>
        <c:lblOffset val="100"/>
        <c:noMultiLvlLbl val="0"/>
      </c:catAx>
      <c:valAx>
        <c:axId val="1998126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945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A'!$A$1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A'!$B$2:$B$17</c:f>
              <c:numCache>
                <c:formatCode>General</c:formatCode>
                <c:ptCount val="16"/>
                <c:pt idx="0">
                  <c:v>29</c:v>
                </c:pt>
                <c:pt idx="1">
                  <c:v>57</c:v>
                </c:pt>
                <c:pt idx="2">
                  <c:v>71</c:v>
                </c:pt>
                <c:pt idx="3">
                  <c:v>57</c:v>
                </c:pt>
                <c:pt idx="4">
                  <c:v>29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43</c:v>
                </c:pt>
                <c:pt idx="9">
                  <c:v>43</c:v>
                </c:pt>
                <c:pt idx="10">
                  <c:v>57</c:v>
                </c:pt>
                <c:pt idx="11">
                  <c:v>71</c:v>
                </c:pt>
                <c:pt idx="12">
                  <c:v>29</c:v>
                </c:pt>
                <c:pt idx="13">
                  <c:v>71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'School A'!$C$1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A'!$D$2:$D$17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60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80</c:v>
                </c:pt>
                <c:pt idx="12">
                  <c:v>80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'School A'!$E$1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A'!$F$2:$F$17</c:f>
              <c:numCache>
                <c:formatCode>General</c:formatCode>
                <c:ptCount val="16"/>
                <c:pt idx="0">
                  <c:v>45</c:v>
                </c:pt>
                <c:pt idx="1">
                  <c:v>45</c:v>
                </c:pt>
                <c:pt idx="2">
                  <c:v>91</c:v>
                </c:pt>
                <c:pt idx="3">
                  <c:v>91</c:v>
                </c:pt>
                <c:pt idx="4">
                  <c:v>82</c:v>
                </c:pt>
                <c:pt idx="5">
                  <c:v>100</c:v>
                </c:pt>
                <c:pt idx="6">
                  <c:v>91</c:v>
                </c:pt>
                <c:pt idx="7">
                  <c:v>73</c:v>
                </c:pt>
                <c:pt idx="8">
                  <c:v>82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94336"/>
        <c:axId val="188095872"/>
      </c:barChart>
      <c:catAx>
        <c:axId val="18809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8095872"/>
        <c:crosses val="autoZero"/>
        <c:auto val="1"/>
        <c:lblAlgn val="ctr"/>
        <c:lblOffset val="100"/>
        <c:noMultiLvlLbl val="0"/>
      </c:catAx>
      <c:valAx>
        <c:axId val="1880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809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'School A'!$A$1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val>
            <c:numRef>
              <c:f>'School A'!$B$2:$B$17</c:f>
              <c:numCache>
                <c:formatCode>General</c:formatCode>
                <c:ptCount val="16"/>
                <c:pt idx="0">
                  <c:v>29</c:v>
                </c:pt>
                <c:pt idx="1">
                  <c:v>57</c:v>
                </c:pt>
                <c:pt idx="2">
                  <c:v>71</c:v>
                </c:pt>
                <c:pt idx="3">
                  <c:v>57</c:v>
                </c:pt>
                <c:pt idx="4">
                  <c:v>29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43</c:v>
                </c:pt>
                <c:pt idx="9">
                  <c:v>43</c:v>
                </c:pt>
                <c:pt idx="10">
                  <c:v>57</c:v>
                </c:pt>
                <c:pt idx="11">
                  <c:v>71</c:v>
                </c:pt>
                <c:pt idx="12">
                  <c:v>29</c:v>
                </c:pt>
                <c:pt idx="13">
                  <c:v>71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'School A'!$C$1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val>
            <c:numRef>
              <c:f>'School A'!$D$2:$D$17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60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80</c:v>
                </c:pt>
                <c:pt idx="12">
                  <c:v>80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'School A'!$E$1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val>
            <c:numRef>
              <c:f>'School A'!$F$2:$F$17</c:f>
              <c:numCache>
                <c:formatCode>General</c:formatCode>
                <c:ptCount val="16"/>
                <c:pt idx="0">
                  <c:v>45</c:v>
                </c:pt>
                <c:pt idx="1">
                  <c:v>45</c:v>
                </c:pt>
                <c:pt idx="2">
                  <c:v>91</c:v>
                </c:pt>
                <c:pt idx="3">
                  <c:v>91</c:v>
                </c:pt>
                <c:pt idx="4">
                  <c:v>82</c:v>
                </c:pt>
                <c:pt idx="5">
                  <c:v>100</c:v>
                </c:pt>
                <c:pt idx="6">
                  <c:v>91</c:v>
                </c:pt>
                <c:pt idx="7">
                  <c:v>73</c:v>
                </c:pt>
                <c:pt idx="8">
                  <c:v>82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33860992"/>
        <c:axId val="433862912"/>
        <c:axId val="382726144"/>
      </c:area3DChart>
      <c:catAx>
        <c:axId val="4338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3862912"/>
        <c:crosses val="autoZero"/>
        <c:auto val="1"/>
        <c:lblAlgn val="ctr"/>
        <c:lblOffset val="100"/>
        <c:noMultiLvlLbl val="0"/>
      </c:catAx>
      <c:valAx>
        <c:axId val="433862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33860992"/>
        <c:crosses val="autoZero"/>
        <c:crossBetween val="midCat"/>
      </c:valAx>
      <c:serAx>
        <c:axId val="382726144"/>
        <c:scaling>
          <c:orientation val="minMax"/>
        </c:scaling>
        <c:delete val="1"/>
        <c:axPos val="b"/>
        <c:majorTickMark val="none"/>
        <c:minorTickMark val="none"/>
        <c:tickLblPos val="nextTo"/>
        <c:crossAx val="433862912"/>
      </c:ser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B'!$A$1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B'!$B$2:$B$12</c:f>
              <c:numCache>
                <c:formatCode>General</c:formatCode>
                <c:ptCount val="11"/>
                <c:pt idx="0">
                  <c:v>57</c:v>
                </c:pt>
                <c:pt idx="1">
                  <c:v>71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86</c:v>
                </c:pt>
                <c:pt idx="6">
                  <c:v>100</c:v>
                </c:pt>
                <c:pt idx="7">
                  <c:v>57</c:v>
                </c:pt>
                <c:pt idx="8">
                  <c:v>43</c:v>
                </c:pt>
                <c:pt idx="9">
                  <c:v>86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'School B'!$C$1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B'!$D$2:$D$12</c:f>
              <c:numCache>
                <c:formatCode>General</c:formatCode>
                <c:ptCount val="11"/>
                <c:pt idx="0">
                  <c:v>80</c:v>
                </c:pt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'School B'!$E$1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B'!$F$2:$F$12</c:f>
              <c:numCache>
                <c:formatCode>General</c:formatCode>
                <c:ptCount val="11"/>
                <c:pt idx="0">
                  <c:v>100</c:v>
                </c:pt>
                <c:pt idx="1">
                  <c:v>82</c:v>
                </c:pt>
                <c:pt idx="2">
                  <c:v>91</c:v>
                </c:pt>
                <c:pt idx="3">
                  <c:v>73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82</c:v>
                </c:pt>
                <c:pt idx="8">
                  <c:v>73</c:v>
                </c:pt>
                <c:pt idx="9">
                  <c:v>91</c:v>
                </c:pt>
                <c:pt idx="1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525376"/>
        <c:axId val="194445696"/>
      </c:barChart>
      <c:catAx>
        <c:axId val="401525376"/>
        <c:scaling>
          <c:orientation val="minMax"/>
        </c:scaling>
        <c:delete val="0"/>
        <c:axPos val="l"/>
        <c:majorTickMark val="out"/>
        <c:minorTickMark val="none"/>
        <c:tickLblPos val="nextTo"/>
        <c:crossAx val="194445696"/>
        <c:crosses val="autoZero"/>
        <c:auto val="1"/>
        <c:lblAlgn val="ctr"/>
        <c:lblOffset val="100"/>
        <c:noMultiLvlLbl val="0"/>
      </c:catAx>
      <c:valAx>
        <c:axId val="1944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152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C'!$A$1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C'!$B$2:$B$12</c:f>
              <c:numCache>
                <c:formatCode>General</c:formatCode>
                <c:ptCount val="11"/>
                <c:pt idx="0">
                  <c:v>86</c:v>
                </c:pt>
                <c:pt idx="1">
                  <c:v>57</c:v>
                </c:pt>
                <c:pt idx="2">
                  <c:v>57</c:v>
                </c:pt>
                <c:pt idx="3">
                  <c:v>43</c:v>
                </c:pt>
                <c:pt idx="4">
                  <c:v>29</c:v>
                </c:pt>
                <c:pt idx="5">
                  <c:v>100</c:v>
                </c:pt>
                <c:pt idx="6">
                  <c:v>57</c:v>
                </c:pt>
                <c:pt idx="7">
                  <c:v>71</c:v>
                </c:pt>
                <c:pt idx="8">
                  <c:v>57</c:v>
                </c:pt>
                <c:pt idx="9">
                  <c:v>57</c:v>
                </c:pt>
                <c:pt idx="10">
                  <c:v>71</c:v>
                </c:pt>
              </c:numCache>
            </c:numRef>
          </c:val>
        </c:ser>
        <c:ser>
          <c:idx val="1"/>
          <c:order val="1"/>
          <c:tx>
            <c:strRef>
              <c:f>'School C'!$C$1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C'!$D$2:$D$12</c:f>
              <c:numCache>
                <c:formatCode>General</c:formatCode>
                <c:ptCount val="11"/>
                <c:pt idx="0">
                  <c:v>80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'School C'!$E$1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C'!$F$2:$F$12</c:f>
              <c:numCache>
                <c:formatCode>General</c:formatCode>
                <c:ptCount val="11"/>
                <c:pt idx="0">
                  <c:v>82</c:v>
                </c:pt>
                <c:pt idx="1">
                  <c:v>82</c:v>
                </c:pt>
                <c:pt idx="2">
                  <c:v>55</c:v>
                </c:pt>
                <c:pt idx="3">
                  <c:v>73</c:v>
                </c:pt>
                <c:pt idx="4">
                  <c:v>0</c:v>
                </c:pt>
                <c:pt idx="5">
                  <c:v>82</c:v>
                </c:pt>
                <c:pt idx="6">
                  <c:v>100</c:v>
                </c:pt>
                <c:pt idx="7">
                  <c:v>73</c:v>
                </c:pt>
                <c:pt idx="8">
                  <c:v>91</c:v>
                </c:pt>
                <c:pt idx="9">
                  <c:v>45</c:v>
                </c:pt>
                <c:pt idx="1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97856"/>
        <c:axId val="194703744"/>
      </c:barChart>
      <c:catAx>
        <c:axId val="194697856"/>
        <c:scaling>
          <c:orientation val="minMax"/>
        </c:scaling>
        <c:delete val="0"/>
        <c:axPos val="l"/>
        <c:majorTickMark val="out"/>
        <c:minorTickMark val="none"/>
        <c:tickLblPos val="nextTo"/>
        <c:crossAx val="194703744"/>
        <c:crosses val="autoZero"/>
        <c:auto val="1"/>
        <c:lblAlgn val="ctr"/>
        <c:lblOffset val="100"/>
        <c:noMultiLvlLbl val="0"/>
      </c:catAx>
      <c:valAx>
        <c:axId val="1947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69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D'!$A$1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D'!$B$2:$B$14</c:f>
              <c:numCache>
                <c:formatCode>General</c:formatCode>
                <c:ptCount val="13"/>
                <c:pt idx="0">
                  <c:v>57</c:v>
                </c:pt>
                <c:pt idx="1">
                  <c:v>100</c:v>
                </c:pt>
                <c:pt idx="2">
                  <c:v>71</c:v>
                </c:pt>
                <c:pt idx="3">
                  <c:v>43</c:v>
                </c:pt>
                <c:pt idx="4">
                  <c:v>100</c:v>
                </c:pt>
                <c:pt idx="5">
                  <c:v>86</c:v>
                </c:pt>
                <c:pt idx="6">
                  <c:v>57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57</c:v>
                </c:pt>
                <c:pt idx="11">
                  <c:v>71</c:v>
                </c:pt>
                <c:pt idx="12">
                  <c:v>71</c:v>
                </c:pt>
              </c:numCache>
            </c:numRef>
          </c:val>
        </c:ser>
        <c:ser>
          <c:idx val="1"/>
          <c:order val="1"/>
          <c:tx>
            <c:strRef>
              <c:f>'School D'!$C$1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D'!$D$2:$D$14</c:f>
              <c:numCache>
                <c:formatCode>General</c:formatCode>
                <c:ptCount val="13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60</c:v>
                </c:pt>
                <c:pt idx="4">
                  <c:v>100</c:v>
                </c:pt>
                <c:pt idx="5">
                  <c:v>100</c:v>
                </c:pt>
                <c:pt idx="6">
                  <c:v>60</c:v>
                </c:pt>
                <c:pt idx="7">
                  <c:v>100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'School D'!$E$1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D'!$F$2:$F$14</c:f>
              <c:numCache>
                <c:formatCode>General</c:formatCode>
                <c:ptCount val="13"/>
                <c:pt idx="0">
                  <c:v>82</c:v>
                </c:pt>
                <c:pt idx="1">
                  <c:v>82</c:v>
                </c:pt>
                <c:pt idx="2">
                  <c:v>100</c:v>
                </c:pt>
                <c:pt idx="3">
                  <c:v>64</c:v>
                </c:pt>
                <c:pt idx="4">
                  <c:v>100</c:v>
                </c:pt>
                <c:pt idx="5">
                  <c:v>91</c:v>
                </c:pt>
                <c:pt idx="6">
                  <c:v>100</c:v>
                </c:pt>
                <c:pt idx="7">
                  <c:v>100</c:v>
                </c:pt>
                <c:pt idx="8">
                  <c:v>82</c:v>
                </c:pt>
                <c:pt idx="9">
                  <c:v>91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43840"/>
        <c:axId val="194040576"/>
      </c:barChart>
      <c:catAx>
        <c:axId val="199843840"/>
        <c:scaling>
          <c:orientation val="minMax"/>
        </c:scaling>
        <c:delete val="0"/>
        <c:axPos val="l"/>
        <c:majorTickMark val="out"/>
        <c:minorTickMark val="none"/>
        <c:tickLblPos val="nextTo"/>
        <c:crossAx val="194040576"/>
        <c:crosses val="autoZero"/>
        <c:auto val="1"/>
        <c:lblAlgn val="ctr"/>
        <c:lblOffset val="100"/>
        <c:noMultiLvlLbl val="0"/>
      </c:catAx>
      <c:valAx>
        <c:axId val="1940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984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'School E'!$A$1</c:f>
              <c:strCache>
                <c:ptCount val="1"/>
                <c:pt idx="0">
                  <c:v>Reading Musical Notation       (7 Questions)</c:v>
                </c:pt>
              </c:strCache>
            </c:strRef>
          </c:tx>
          <c:invertIfNegative val="0"/>
          <c:val>
            <c:numRef>
              <c:f>'School E'!$B$2:$B$12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86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71</c:v>
                </c:pt>
              </c:numCache>
            </c:numRef>
          </c:val>
        </c:ser>
        <c:ser>
          <c:idx val="1"/>
          <c:order val="1"/>
          <c:tx>
            <c:strRef>
              <c:f>'School E'!$C$1</c:f>
              <c:strCache>
                <c:ptCount val="1"/>
                <c:pt idx="0">
                  <c:v>Identifying Instruments (5 Questions)</c:v>
                </c:pt>
              </c:strCache>
            </c:strRef>
          </c:tx>
          <c:invertIfNegative val="0"/>
          <c:val>
            <c:numRef>
              <c:f>'School E'!$D$2:$D$12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60</c:v>
                </c:pt>
                <c:pt idx="6">
                  <c:v>100</c:v>
                </c:pt>
                <c:pt idx="7">
                  <c:v>100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'School E'!$E$1</c:f>
              <c:strCache>
                <c:ptCount val="1"/>
                <c:pt idx="0">
                  <c:v>Listening for Musical Elements      (11 Questions)</c:v>
                </c:pt>
              </c:strCache>
            </c:strRef>
          </c:tx>
          <c:invertIfNegative val="0"/>
          <c:val>
            <c:numRef>
              <c:f>'School E'!$F$2:$F$12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91</c:v>
                </c:pt>
                <c:pt idx="3">
                  <c:v>100</c:v>
                </c:pt>
                <c:pt idx="4">
                  <c:v>100</c:v>
                </c:pt>
                <c:pt idx="5">
                  <c:v>82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54368"/>
        <c:axId val="196956160"/>
      </c:barChart>
      <c:catAx>
        <c:axId val="196954368"/>
        <c:scaling>
          <c:orientation val="minMax"/>
        </c:scaling>
        <c:delete val="0"/>
        <c:axPos val="l"/>
        <c:majorTickMark val="out"/>
        <c:minorTickMark val="none"/>
        <c:tickLblPos val="nextTo"/>
        <c:crossAx val="196956160"/>
        <c:crosses val="autoZero"/>
        <c:auto val="1"/>
        <c:lblAlgn val="ctr"/>
        <c:lblOffset val="100"/>
        <c:noMultiLvlLbl val="0"/>
      </c:catAx>
      <c:valAx>
        <c:axId val="1969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695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33337</xdr:rowOff>
    </xdr:from>
    <xdr:to>
      <xdr:col>6</xdr:col>
      <xdr:colOff>0</xdr:colOff>
      <xdr:row>32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71436</xdr:rowOff>
    </xdr:from>
    <xdr:to>
      <xdr:col>11</xdr:col>
      <xdr:colOff>885825</xdr:colOff>
      <xdr:row>51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16</xdr:row>
      <xdr:rowOff>166686</xdr:rowOff>
    </xdr:from>
    <xdr:to>
      <xdr:col>7</xdr:col>
      <xdr:colOff>714374</xdr:colOff>
      <xdr:row>39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1019175</xdr:colOff>
      <xdr:row>16</xdr:row>
      <xdr:rowOff>152400</xdr:rowOff>
    </xdr:from>
    <xdr:to>
      <xdr:col>12</xdr:col>
      <xdr:colOff>1000125</xdr:colOff>
      <xdr:row>39</xdr:row>
      <xdr:rowOff>176213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23812</xdr:rowOff>
    </xdr:from>
    <xdr:to>
      <xdr:col>11</xdr:col>
      <xdr:colOff>895350</xdr:colOff>
      <xdr:row>15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</xdr:row>
      <xdr:rowOff>0</xdr:rowOff>
    </xdr:from>
    <xdr:to>
      <xdr:col>9</xdr:col>
      <xdr:colOff>1362075</xdr:colOff>
      <xdr:row>15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114300</xdr:rowOff>
    </xdr:from>
    <xdr:to>
      <xdr:col>6</xdr:col>
      <xdr:colOff>285750</xdr:colOff>
      <xdr:row>42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504825</xdr:colOff>
      <xdr:row>17</xdr:row>
      <xdr:rowOff>142875</xdr:rowOff>
    </xdr:from>
    <xdr:to>
      <xdr:col>10</xdr:col>
      <xdr:colOff>1543050</xdr:colOff>
      <xdr:row>42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90486</xdr:rowOff>
    </xdr:from>
    <xdr:to>
      <xdr:col>5</xdr:col>
      <xdr:colOff>571500</xdr:colOff>
      <xdr:row>31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176212</xdr:rowOff>
    </xdr:from>
    <xdr:to>
      <xdr:col>5</xdr:col>
      <xdr:colOff>609600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161924</xdr:rowOff>
    </xdr:from>
    <xdr:to>
      <xdr:col>7</xdr:col>
      <xdr:colOff>76200</xdr:colOff>
      <xdr:row>32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42861</xdr:rowOff>
    </xdr:from>
    <xdr:to>
      <xdr:col>6</xdr:col>
      <xdr:colOff>409575</xdr:colOff>
      <xdr:row>29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5</xdr:col>
      <xdr:colOff>752474</xdr:colOff>
      <xdr:row>28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16</xdr:row>
      <xdr:rowOff>280986</xdr:rowOff>
    </xdr:from>
    <xdr:to>
      <xdr:col>6</xdr:col>
      <xdr:colOff>523875</xdr:colOff>
      <xdr:row>40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4761</xdr:rowOff>
    </xdr:from>
    <xdr:to>
      <xdr:col>6</xdr:col>
      <xdr:colOff>723900</xdr:colOff>
      <xdr:row>43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th%20Grade,%20MusicTests,%202010_v1%20from%20Robert%20Research%20Associate%20WITH%20ALL%20PERFORMANCE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nnial Place"/>
      <sheetName val="Bolton Academy"/>
      <sheetName val="Deerwood Acad"/>
      <sheetName val="Bethune"/>
      <sheetName val="Participating Schools May '10"/>
      <sheetName val="Morningside"/>
      <sheetName val="Hill Hope"/>
      <sheetName val="Continental Colony"/>
      <sheetName val="Humphries"/>
      <sheetName val="Toomer"/>
      <sheetName val="Cascade"/>
      <sheetName val="Sheet1"/>
      <sheetName val="Sheet2"/>
      <sheetName val="Sheet3"/>
    </sheetNames>
    <sheetDataSet>
      <sheetData sheetId="0">
        <row r="2">
          <cell r="H2">
            <v>52</v>
          </cell>
        </row>
        <row r="3">
          <cell r="H3">
            <v>61</v>
          </cell>
        </row>
        <row r="4">
          <cell r="H4">
            <v>78</v>
          </cell>
        </row>
        <row r="5">
          <cell r="H5">
            <v>74</v>
          </cell>
        </row>
        <row r="6">
          <cell r="H6">
            <v>70</v>
          </cell>
        </row>
        <row r="7">
          <cell r="H7">
            <v>87</v>
          </cell>
        </row>
        <row r="8">
          <cell r="H8">
            <v>83</v>
          </cell>
        </row>
        <row r="9">
          <cell r="H9">
            <v>74</v>
          </cell>
        </row>
        <row r="10">
          <cell r="H10">
            <v>70</v>
          </cell>
        </row>
        <row r="11">
          <cell r="H11">
            <v>83</v>
          </cell>
        </row>
        <row r="12">
          <cell r="H12">
            <v>87</v>
          </cell>
        </row>
        <row r="13">
          <cell r="H13">
            <v>87</v>
          </cell>
        </row>
        <row r="14">
          <cell r="H14">
            <v>74</v>
          </cell>
        </row>
        <row r="15">
          <cell r="H15">
            <v>91</v>
          </cell>
        </row>
        <row r="16">
          <cell r="H16">
            <v>100</v>
          </cell>
        </row>
        <row r="17">
          <cell r="H17">
            <v>100</v>
          </cell>
        </row>
        <row r="19">
          <cell r="G19">
            <v>292</v>
          </cell>
          <cell r="H19">
            <v>1271</v>
          </cell>
        </row>
        <row r="20">
          <cell r="G20">
            <v>368</v>
          </cell>
        </row>
      </sheetData>
      <sheetData sheetId="1">
        <row r="2">
          <cell r="H2">
            <v>83</v>
          </cell>
        </row>
        <row r="3">
          <cell r="H3">
            <v>74</v>
          </cell>
        </row>
        <row r="4">
          <cell r="H4">
            <v>96</v>
          </cell>
        </row>
        <row r="5">
          <cell r="H5">
            <v>87</v>
          </cell>
        </row>
        <row r="6">
          <cell r="H6">
            <v>96</v>
          </cell>
        </row>
        <row r="7">
          <cell r="H7">
            <v>87</v>
          </cell>
        </row>
        <row r="8">
          <cell r="H8">
            <v>96</v>
          </cell>
        </row>
        <row r="9">
          <cell r="H9">
            <v>78</v>
          </cell>
        </row>
        <row r="10">
          <cell r="H10">
            <v>70</v>
          </cell>
        </row>
        <row r="11">
          <cell r="H11">
            <v>91</v>
          </cell>
        </row>
        <row r="12">
          <cell r="H12">
            <v>100</v>
          </cell>
        </row>
        <row r="15">
          <cell r="G15">
            <v>220</v>
          </cell>
          <cell r="H15">
            <v>958</v>
          </cell>
        </row>
        <row r="16">
          <cell r="G16">
            <v>253</v>
          </cell>
        </row>
      </sheetData>
      <sheetData sheetId="2">
        <row r="2">
          <cell r="H2">
            <v>83</v>
          </cell>
        </row>
        <row r="3">
          <cell r="H3">
            <v>65</v>
          </cell>
        </row>
        <row r="4">
          <cell r="H4">
            <v>57</v>
          </cell>
        </row>
        <row r="5">
          <cell r="H5">
            <v>65</v>
          </cell>
        </row>
        <row r="6">
          <cell r="H6">
            <v>9</v>
          </cell>
        </row>
        <row r="7">
          <cell r="H7">
            <v>87</v>
          </cell>
        </row>
        <row r="8">
          <cell r="H8">
            <v>83</v>
          </cell>
        </row>
        <row r="9">
          <cell r="H9">
            <v>74</v>
          </cell>
        </row>
        <row r="10">
          <cell r="H10">
            <v>78</v>
          </cell>
        </row>
        <row r="11">
          <cell r="H11">
            <v>61</v>
          </cell>
        </row>
        <row r="12">
          <cell r="H12">
            <v>91</v>
          </cell>
        </row>
        <row r="15">
          <cell r="G15">
            <v>173</v>
          </cell>
          <cell r="H15">
            <v>753</v>
          </cell>
        </row>
        <row r="16">
          <cell r="G16">
            <v>253</v>
          </cell>
        </row>
      </sheetData>
      <sheetData sheetId="3">
        <row r="2">
          <cell r="H2">
            <v>74</v>
          </cell>
        </row>
        <row r="3">
          <cell r="H3">
            <v>87</v>
          </cell>
        </row>
        <row r="4">
          <cell r="H4">
            <v>91</v>
          </cell>
        </row>
        <row r="5">
          <cell r="H5">
            <v>57</v>
          </cell>
        </row>
        <row r="6">
          <cell r="H6">
            <v>100</v>
          </cell>
        </row>
        <row r="7">
          <cell r="H7">
            <v>91</v>
          </cell>
        </row>
        <row r="8">
          <cell r="H8">
            <v>78</v>
          </cell>
        </row>
        <row r="9">
          <cell r="H9">
            <v>100</v>
          </cell>
        </row>
        <row r="10">
          <cell r="H10">
            <v>87</v>
          </cell>
        </row>
        <row r="11">
          <cell r="H11">
            <v>91</v>
          </cell>
        </row>
        <row r="12">
          <cell r="H12">
            <v>83</v>
          </cell>
        </row>
        <row r="13">
          <cell r="H13">
            <v>91</v>
          </cell>
        </row>
        <row r="14">
          <cell r="H14">
            <v>91</v>
          </cell>
        </row>
        <row r="17">
          <cell r="G17">
            <v>258</v>
          </cell>
          <cell r="H17">
            <v>1121</v>
          </cell>
        </row>
        <row r="18">
          <cell r="G18">
            <v>299</v>
          </cell>
        </row>
      </sheetData>
      <sheetData sheetId="4">
        <row r="20">
          <cell r="E20" t="str">
            <v>Mean Scores Conceptual Knowledge and Vocabulary</v>
          </cell>
          <cell r="F20" t="str">
            <v>Mean Scores Performance Assessment</v>
          </cell>
        </row>
        <row r="21">
          <cell r="A21" t="str">
            <v>School A</v>
          </cell>
          <cell r="E21">
            <v>79.4375</v>
          </cell>
        </row>
        <row r="22">
          <cell r="A22" t="str">
            <v>School B</v>
          </cell>
          <cell r="E22">
            <v>87.090909090909093</v>
          </cell>
        </row>
        <row r="23">
          <cell r="A23" t="str">
            <v>School C</v>
          </cell>
          <cell r="E23">
            <v>68.454545454545453</v>
          </cell>
          <cell r="F23">
            <v>54.25</v>
          </cell>
        </row>
        <row r="24">
          <cell r="A24" t="str">
            <v>School D</v>
          </cell>
          <cell r="E24">
            <v>96.454545454545453</v>
          </cell>
          <cell r="F24">
            <v>63.769230769230766</v>
          </cell>
        </row>
        <row r="25">
          <cell r="A25" t="str">
            <v>School E</v>
          </cell>
          <cell r="E25">
            <v>71.3</v>
          </cell>
          <cell r="F25">
            <v>30.90909090909091</v>
          </cell>
        </row>
        <row r="26">
          <cell r="A26" t="str">
            <v>School F</v>
          </cell>
          <cell r="E26">
            <v>82.6</v>
          </cell>
          <cell r="F26">
            <v>34.272727272727273</v>
          </cell>
        </row>
        <row r="27">
          <cell r="A27" t="str">
            <v>School G</v>
          </cell>
          <cell r="E27">
            <v>67.615384615384613</v>
          </cell>
        </row>
        <row r="28">
          <cell r="A28" t="str">
            <v>School H</v>
          </cell>
          <cell r="E28">
            <v>78.733333333333334</v>
          </cell>
        </row>
        <row r="29">
          <cell r="A29" t="str">
            <v>School I</v>
          </cell>
          <cell r="E29">
            <v>86.230769230769226</v>
          </cell>
          <cell r="F29">
            <v>22.285714285714285</v>
          </cell>
        </row>
        <row r="30">
          <cell r="A30" t="str">
            <v>School J</v>
          </cell>
          <cell r="E30">
            <v>57.6875</v>
          </cell>
          <cell r="F30">
            <v>31.1</v>
          </cell>
        </row>
      </sheetData>
      <sheetData sheetId="5">
        <row r="2">
          <cell r="H2">
            <v>100</v>
          </cell>
        </row>
        <row r="3">
          <cell r="H3">
            <v>100</v>
          </cell>
        </row>
        <row r="4">
          <cell r="H4">
            <v>91</v>
          </cell>
        </row>
        <row r="5">
          <cell r="H5">
            <v>100</v>
          </cell>
        </row>
        <row r="6">
          <cell r="H6">
            <v>100</v>
          </cell>
        </row>
        <row r="7">
          <cell r="H7">
            <v>83</v>
          </cell>
        </row>
        <row r="8">
          <cell r="H8">
            <v>100</v>
          </cell>
        </row>
        <row r="9">
          <cell r="H9">
            <v>100</v>
          </cell>
        </row>
        <row r="10">
          <cell r="H10">
            <v>96</v>
          </cell>
        </row>
        <row r="11">
          <cell r="H11">
            <v>100</v>
          </cell>
        </row>
        <row r="12">
          <cell r="H12">
            <v>91</v>
          </cell>
        </row>
        <row r="15">
          <cell r="G15">
            <v>244</v>
          </cell>
          <cell r="H15">
            <v>1061</v>
          </cell>
        </row>
        <row r="16">
          <cell r="G16">
            <v>253</v>
          </cell>
        </row>
      </sheetData>
      <sheetData sheetId="6">
        <row r="2">
          <cell r="H2">
            <v>87</v>
          </cell>
        </row>
        <row r="3">
          <cell r="H3">
            <v>74</v>
          </cell>
        </row>
        <row r="4">
          <cell r="H4">
            <v>78</v>
          </cell>
        </row>
        <row r="5">
          <cell r="H5">
            <v>83</v>
          </cell>
        </row>
        <row r="6">
          <cell r="H6">
            <v>74</v>
          </cell>
        </row>
        <row r="7">
          <cell r="H7">
            <v>70</v>
          </cell>
        </row>
        <row r="8">
          <cell r="H8">
            <v>52</v>
          </cell>
        </row>
        <row r="9">
          <cell r="H9">
            <v>78</v>
          </cell>
        </row>
        <row r="10">
          <cell r="H10">
            <v>52</v>
          </cell>
        </row>
        <row r="11">
          <cell r="H11">
            <v>65</v>
          </cell>
        </row>
        <row r="14">
          <cell r="G14">
            <v>164</v>
          </cell>
          <cell r="H14">
            <v>713</v>
          </cell>
        </row>
        <row r="15">
          <cell r="G15">
            <v>230</v>
          </cell>
        </row>
      </sheetData>
      <sheetData sheetId="7">
        <row r="2">
          <cell r="H2">
            <v>78</v>
          </cell>
        </row>
        <row r="3">
          <cell r="H3">
            <v>78</v>
          </cell>
        </row>
        <row r="4">
          <cell r="H4">
            <v>78</v>
          </cell>
        </row>
        <row r="5">
          <cell r="H5">
            <v>74</v>
          </cell>
        </row>
        <row r="6">
          <cell r="H6">
            <v>83</v>
          </cell>
        </row>
        <row r="7">
          <cell r="H7">
            <v>96</v>
          </cell>
        </row>
        <row r="8">
          <cell r="H8">
            <v>87</v>
          </cell>
        </row>
        <row r="9">
          <cell r="H9">
            <v>91</v>
          </cell>
        </row>
        <row r="10">
          <cell r="H10">
            <v>91</v>
          </cell>
        </row>
        <row r="11">
          <cell r="H11">
            <v>78</v>
          </cell>
        </row>
        <row r="12">
          <cell r="H12">
            <v>83</v>
          </cell>
        </row>
        <row r="13">
          <cell r="H13">
            <v>78</v>
          </cell>
        </row>
        <row r="14">
          <cell r="H14">
            <v>96</v>
          </cell>
        </row>
        <row r="15">
          <cell r="H15">
            <v>52</v>
          </cell>
        </row>
        <row r="16">
          <cell r="H16">
            <v>96</v>
          </cell>
        </row>
        <row r="19">
          <cell r="G19">
            <v>285</v>
          </cell>
          <cell r="H19">
            <v>1239</v>
          </cell>
        </row>
        <row r="20">
          <cell r="G20">
            <v>345</v>
          </cell>
        </row>
      </sheetData>
      <sheetData sheetId="8">
        <row r="2">
          <cell r="H2">
            <v>74</v>
          </cell>
        </row>
        <row r="3">
          <cell r="H3">
            <v>74</v>
          </cell>
        </row>
        <row r="4">
          <cell r="H4">
            <v>48</v>
          </cell>
        </row>
        <row r="5">
          <cell r="H5">
            <v>39</v>
          </cell>
        </row>
        <row r="6">
          <cell r="H6">
            <v>52</v>
          </cell>
        </row>
        <row r="7">
          <cell r="H7">
            <v>39</v>
          </cell>
        </row>
        <row r="8">
          <cell r="H8">
            <v>74</v>
          </cell>
        </row>
        <row r="9">
          <cell r="H9">
            <v>65</v>
          </cell>
        </row>
        <row r="10">
          <cell r="H10">
            <v>57</v>
          </cell>
        </row>
        <row r="11">
          <cell r="H11">
            <v>57</v>
          </cell>
        </row>
        <row r="12">
          <cell r="H12">
            <v>61</v>
          </cell>
        </row>
        <row r="13">
          <cell r="H13">
            <v>61</v>
          </cell>
        </row>
        <row r="14">
          <cell r="H14">
            <v>74</v>
          </cell>
        </row>
        <row r="15">
          <cell r="H15">
            <v>48</v>
          </cell>
        </row>
        <row r="16">
          <cell r="H16">
            <v>43</v>
          </cell>
        </row>
        <row r="17">
          <cell r="H17">
            <v>57</v>
          </cell>
        </row>
        <row r="20">
          <cell r="G20">
            <v>212</v>
          </cell>
          <cell r="H20">
            <v>923</v>
          </cell>
        </row>
        <row r="21">
          <cell r="G21">
            <v>368</v>
          </cell>
        </row>
      </sheetData>
      <sheetData sheetId="9">
        <row r="2">
          <cell r="H2">
            <v>70</v>
          </cell>
        </row>
        <row r="3">
          <cell r="H3">
            <v>57</v>
          </cell>
        </row>
        <row r="4">
          <cell r="H4">
            <v>61</v>
          </cell>
        </row>
        <row r="5">
          <cell r="H5">
            <v>96</v>
          </cell>
        </row>
        <row r="6">
          <cell r="H6">
            <v>91</v>
          </cell>
        </row>
        <row r="7">
          <cell r="H7">
            <v>74</v>
          </cell>
        </row>
        <row r="8">
          <cell r="H8">
            <v>74</v>
          </cell>
        </row>
        <row r="9">
          <cell r="H9">
            <v>48</v>
          </cell>
        </row>
        <row r="10">
          <cell r="H10">
            <v>78</v>
          </cell>
        </row>
        <row r="11">
          <cell r="H11">
            <v>65</v>
          </cell>
        </row>
        <row r="12">
          <cell r="H12">
            <v>57</v>
          </cell>
        </row>
        <row r="13">
          <cell r="H13">
            <v>48</v>
          </cell>
        </row>
        <row r="14">
          <cell r="H14">
            <v>74</v>
          </cell>
        </row>
        <row r="15">
          <cell r="H15">
            <v>83</v>
          </cell>
        </row>
        <row r="16">
          <cell r="H16">
            <v>43</v>
          </cell>
        </row>
        <row r="17">
          <cell r="H17">
            <v>65</v>
          </cell>
        </row>
        <row r="18">
          <cell r="H18">
            <v>70</v>
          </cell>
        </row>
        <row r="19">
          <cell r="H19">
            <v>61</v>
          </cell>
        </row>
        <row r="20">
          <cell r="H20">
            <v>74</v>
          </cell>
        </row>
        <row r="21">
          <cell r="H21">
            <v>96</v>
          </cell>
        </row>
        <row r="22">
          <cell r="H22">
            <v>61</v>
          </cell>
        </row>
        <row r="23">
          <cell r="H23">
            <v>43</v>
          </cell>
        </row>
        <row r="24">
          <cell r="H24">
            <v>65</v>
          </cell>
        </row>
        <row r="25">
          <cell r="H25">
            <v>91</v>
          </cell>
        </row>
        <row r="26">
          <cell r="H26">
            <v>48</v>
          </cell>
        </row>
        <row r="27">
          <cell r="H27">
            <v>65</v>
          </cell>
        </row>
        <row r="30">
          <cell r="G30">
            <v>404</v>
          </cell>
          <cell r="H30">
            <v>1758</v>
          </cell>
        </row>
        <row r="31">
          <cell r="G31">
            <v>598</v>
          </cell>
        </row>
      </sheetData>
      <sheetData sheetId="10">
        <row r="2">
          <cell r="H2">
            <v>65</v>
          </cell>
        </row>
        <row r="3">
          <cell r="H3">
            <v>83</v>
          </cell>
        </row>
        <row r="4">
          <cell r="H4">
            <v>70</v>
          </cell>
        </row>
        <row r="5">
          <cell r="H5">
            <v>83</v>
          </cell>
        </row>
        <row r="6">
          <cell r="H6">
            <v>65</v>
          </cell>
        </row>
        <row r="7">
          <cell r="H7">
            <v>83</v>
          </cell>
        </row>
        <row r="8">
          <cell r="H8">
            <v>83</v>
          </cell>
        </row>
        <row r="9">
          <cell r="H9">
            <v>70</v>
          </cell>
        </row>
        <row r="10">
          <cell r="H10">
            <v>91</v>
          </cell>
        </row>
        <row r="11">
          <cell r="H11">
            <v>57</v>
          </cell>
        </row>
        <row r="12">
          <cell r="H12">
            <v>96</v>
          </cell>
        </row>
        <row r="13">
          <cell r="H13">
            <v>91</v>
          </cell>
        </row>
        <row r="14">
          <cell r="H14">
            <v>83</v>
          </cell>
        </row>
        <row r="15">
          <cell r="H15">
            <v>83</v>
          </cell>
        </row>
        <row r="16">
          <cell r="H16">
            <v>78</v>
          </cell>
        </row>
        <row r="19">
          <cell r="G19">
            <v>271</v>
          </cell>
          <cell r="H19">
            <v>1181</v>
          </cell>
        </row>
        <row r="20">
          <cell r="G20">
            <v>345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11" workbookViewId="0">
      <selection activeCell="D24" sqref="D24"/>
    </sheetView>
  </sheetViews>
  <sheetFormatPr defaultRowHeight="15" x14ac:dyDescent="0.25"/>
  <cols>
    <col min="1" max="1" width="27.5703125" style="2" customWidth="1"/>
    <col min="2" max="2" width="21.5703125" style="2" customWidth="1"/>
    <col min="3" max="3" width="13.85546875" style="2" customWidth="1"/>
    <col min="4" max="8" width="15.28515625" style="2" customWidth="1"/>
    <col min="9" max="10" width="9.140625" style="2"/>
    <col min="11" max="11" width="10" style="2" customWidth="1"/>
    <col min="12" max="12" width="11" style="2" customWidth="1"/>
    <col min="13" max="13" width="10.140625" style="2" customWidth="1"/>
    <col min="14" max="14" width="10.28515625" style="2" customWidth="1"/>
    <col min="15" max="15" width="22.42578125" style="2" customWidth="1"/>
    <col min="16" max="256" width="9.140625" style="2"/>
    <col min="257" max="257" width="27.5703125" style="2" customWidth="1"/>
    <col min="258" max="258" width="21.5703125" style="2" customWidth="1"/>
    <col min="259" max="259" width="13.85546875" style="2" customWidth="1"/>
    <col min="260" max="264" width="15.28515625" style="2" customWidth="1"/>
    <col min="265" max="266" width="9.140625" style="2"/>
    <col min="267" max="267" width="10" style="2" customWidth="1"/>
    <col min="268" max="268" width="11" style="2" customWidth="1"/>
    <col min="269" max="269" width="10.140625" style="2" customWidth="1"/>
    <col min="270" max="270" width="10.28515625" style="2" customWidth="1"/>
    <col min="271" max="271" width="22.42578125" style="2" customWidth="1"/>
    <col min="272" max="512" width="9.140625" style="2"/>
    <col min="513" max="513" width="27.5703125" style="2" customWidth="1"/>
    <col min="514" max="514" width="21.5703125" style="2" customWidth="1"/>
    <col min="515" max="515" width="13.85546875" style="2" customWidth="1"/>
    <col min="516" max="520" width="15.28515625" style="2" customWidth="1"/>
    <col min="521" max="522" width="9.140625" style="2"/>
    <col min="523" max="523" width="10" style="2" customWidth="1"/>
    <col min="524" max="524" width="11" style="2" customWidth="1"/>
    <col min="525" max="525" width="10.140625" style="2" customWidth="1"/>
    <col min="526" max="526" width="10.28515625" style="2" customWidth="1"/>
    <col min="527" max="527" width="22.42578125" style="2" customWidth="1"/>
    <col min="528" max="768" width="9.140625" style="2"/>
    <col min="769" max="769" width="27.5703125" style="2" customWidth="1"/>
    <col min="770" max="770" width="21.5703125" style="2" customWidth="1"/>
    <col min="771" max="771" width="13.85546875" style="2" customWidth="1"/>
    <col min="772" max="776" width="15.28515625" style="2" customWidth="1"/>
    <col min="777" max="778" width="9.140625" style="2"/>
    <col min="779" max="779" width="10" style="2" customWidth="1"/>
    <col min="780" max="780" width="11" style="2" customWidth="1"/>
    <col min="781" max="781" width="10.140625" style="2" customWidth="1"/>
    <col min="782" max="782" width="10.28515625" style="2" customWidth="1"/>
    <col min="783" max="783" width="22.42578125" style="2" customWidth="1"/>
    <col min="784" max="1024" width="9.140625" style="2"/>
    <col min="1025" max="1025" width="27.5703125" style="2" customWidth="1"/>
    <col min="1026" max="1026" width="21.5703125" style="2" customWidth="1"/>
    <col min="1027" max="1027" width="13.85546875" style="2" customWidth="1"/>
    <col min="1028" max="1032" width="15.28515625" style="2" customWidth="1"/>
    <col min="1033" max="1034" width="9.140625" style="2"/>
    <col min="1035" max="1035" width="10" style="2" customWidth="1"/>
    <col min="1036" max="1036" width="11" style="2" customWidth="1"/>
    <col min="1037" max="1037" width="10.140625" style="2" customWidth="1"/>
    <col min="1038" max="1038" width="10.28515625" style="2" customWidth="1"/>
    <col min="1039" max="1039" width="22.42578125" style="2" customWidth="1"/>
    <col min="1040" max="1280" width="9.140625" style="2"/>
    <col min="1281" max="1281" width="27.5703125" style="2" customWidth="1"/>
    <col min="1282" max="1282" width="21.5703125" style="2" customWidth="1"/>
    <col min="1283" max="1283" width="13.85546875" style="2" customWidth="1"/>
    <col min="1284" max="1288" width="15.28515625" style="2" customWidth="1"/>
    <col min="1289" max="1290" width="9.140625" style="2"/>
    <col min="1291" max="1291" width="10" style="2" customWidth="1"/>
    <col min="1292" max="1292" width="11" style="2" customWidth="1"/>
    <col min="1293" max="1293" width="10.140625" style="2" customWidth="1"/>
    <col min="1294" max="1294" width="10.28515625" style="2" customWidth="1"/>
    <col min="1295" max="1295" width="22.42578125" style="2" customWidth="1"/>
    <col min="1296" max="1536" width="9.140625" style="2"/>
    <col min="1537" max="1537" width="27.5703125" style="2" customWidth="1"/>
    <col min="1538" max="1538" width="21.5703125" style="2" customWidth="1"/>
    <col min="1539" max="1539" width="13.85546875" style="2" customWidth="1"/>
    <col min="1540" max="1544" width="15.28515625" style="2" customWidth="1"/>
    <col min="1545" max="1546" width="9.140625" style="2"/>
    <col min="1547" max="1547" width="10" style="2" customWidth="1"/>
    <col min="1548" max="1548" width="11" style="2" customWidth="1"/>
    <col min="1549" max="1549" width="10.140625" style="2" customWidth="1"/>
    <col min="1550" max="1550" width="10.28515625" style="2" customWidth="1"/>
    <col min="1551" max="1551" width="22.42578125" style="2" customWidth="1"/>
    <col min="1552" max="1792" width="9.140625" style="2"/>
    <col min="1793" max="1793" width="27.5703125" style="2" customWidth="1"/>
    <col min="1794" max="1794" width="21.5703125" style="2" customWidth="1"/>
    <col min="1795" max="1795" width="13.85546875" style="2" customWidth="1"/>
    <col min="1796" max="1800" width="15.28515625" style="2" customWidth="1"/>
    <col min="1801" max="1802" width="9.140625" style="2"/>
    <col min="1803" max="1803" width="10" style="2" customWidth="1"/>
    <col min="1804" max="1804" width="11" style="2" customWidth="1"/>
    <col min="1805" max="1805" width="10.140625" style="2" customWidth="1"/>
    <col min="1806" max="1806" width="10.28515625" style="2" customWidth="1"/>
    <col min="1807" max="1807" width="22.42578125" style="2" customWidth="1"/>
    <col min="1808" max="2048" width="9.140625" style="2"/>
    <col min="2049" max="2049" width="27.5703125" style="2" customWidth="1"/>
    <col min="2050" max="2050" width="21.5703125" style="2" customWidth="1"/>
    <col min="2051" max="2051" width="13.85546875" style="2" customWidth="1"/>
    <col min="2052" max="2056" width="15.28515625" style="2" customWidth="1"/>
    <col min="2057" max="2058" width="9.140625" style="2"/>
    <col min="2059" max="2059" width="10" style="2" customWidth="1"/>
    <col min="2060" max="2060" width="11" style="2" customWidth="1"/>
    <col min="2061" max="2061" width="10.140625" style="2" customWidth="1"/>
    <col min="2062" max="2062" width="10.28515625" style="2" customWidth="1"/>
    <col min="2063" max="2063" width="22.42578125" style="2" customWidth="1"/>
    <col min="2064" max="2304" width="9.140625" style="2"/>
    <col min="2305" max="2305" width="27.5703125" style="2" customWidth="1"/>
    <col min="2306" max="2306" width="21.5703125" style="2" customWidth="1"/>
    <col min="2307" max="2307" width="13.85546875" style="2" customWidth="1"/>
    <col min="2308" max="2312" width="15.28515625" style="2" customWidth="1"/>
    <col min="2313" max="2314" width="9.140625" style="2"/>
    <col min="2315" max="2315" width="10" style="2" customWidth="1"/>
    <col min="2316" max="2316" width="11" style="2" customWidth="1"/>
    <col min="2317" max="2317" width="10.140625" style="2" customWidth="1"/>
    <col min="2318" max="2318" width="10.28515625" style="2" customWidth="1"/>
    <col min="2319" max="2319" width="22.42578125" style="2" customWidth="1"/>
    <col min="2320" max="2560" width="9.140625" style="2"/>
    <col min="2561" max="2561" width="27.5703125" style="2" customWidth="1"/>
    <col min="2562" max="2562" width="21.5703125" style="2" customWidth="1"/>
    <col min="2563" max="2563" width="13.85546875" style="2" customWidth="1"/>
    <col min="2564" max="2568" width="15.28515625" style="2" customWidth="1"/>
    <col min="2569" max="2570" width="9.140625" style="2"/>
    <col min="2571" max="2571" width="10" style="2" customWidth="1"/>
    <col min="2572" max="2572" width="11" style="2" customWidth="1"/>
    <col min="2573" max="2573" width="10.140625" style="2" customWidth="1"/>
    <col min="2574" max="2574" width="10.28515625" style="2" customWidth="1"/>
    <col min="2575" max="2575" width="22.42578125" style="2" customWidth="1"/>
    <col min="2576" max="2816" width="9.140625" style="2"/>
    <col min="2817" max="2817" width="27.5703125" style="2" customWidth="1"/>
    <col min="2818" max="2818" width="21.5703125" style="2" customWidth="1"/>
    <col min="2819" max="2819" width="13.85546875" style="2" customWidth="1"/>
    <col min="2820" max="2824" width="15.28515625" style="2" customWidth="1"/>
    <col min="2825" max="2826" width="9.140625" style="2"/>
    <col min="2827" max="2827" width="10" style="2" customWidth="1"/>
    <col min="2828" max="2828" width="11" style="2" customWidth="1"/>
    <col min="2829" max="2829" width="10.140625" style="2" customWidth="1"/>
    <col min="2830" max="2830" width="10.28515625" style="2" customWidth="1"/>
    <col min="2831" max="2831" width="22.42578125" style="2" customWidth="1"/>
    <col min="2832" max="3072" width="9.140625" style="2"/>
    <col min="3073" max="3073" width="27.5703125" style="2" customWidth="1"/>
    <col min="3074" max="3074" width="21.5703125" style="2" customWidth="1"/>
    <col min="3075" max="3075" width="13.85546875" style="2" customWidth="1"/>
    <col min="3076" max="3080" width="15.28515625" style="2" customWidth="1"/>
    <col min="3081" max="3082" width="9.140625" style="2"/>
    <col min="3083" max="3083" width="10" style="2" customWidth="1"/>
    <col min="3084" max="3084" width="11" style="2" customWidth="1"/>
    <col min="3085" max="3085" width="10.140625" style="2" customWidth="1"/>
    <col min="3086" max="3086" width="10.28515625" style="2" customWidth="1"/>
    <col min="3087" max="3087" width="22.42578125" style="2" customWidth="1"/>
    <col min="3088" max="3328" width="9.140625" style="2"/>
    <col min="3329" max="3329" width="27.5703125" style="2" customWidth="1"/>
    <col min="3330" max="3330" width="21.5703125" style="2" customWidth="1"/>
    <col min="3331" max="3331" width="13.85546875" style="2" customWidth="1"/>
    <col min="3332" max="3336" width="15.28515625" style="2" customWidth="1"/>
    <col min="3337" max="3338" width="9.140625" style="2"/>
    <col min="3339" max="3339" width="10" style="2" customWidth="1"/>
    <col min="3340" max="3340" width="11" style="2" customWidth="1"/>
    <col min="3341" max="3341" width="10.140625" style="2" customWidth="1"/>
    <col min="3342" max="3342" width="10.28515625" style="2" customWidth="1"/>
    <col min="3343" max="3343" width="22.42578125" style="2" customWidth="1"/>
    <col min="3344" max="3584" width="9.140625" style="2"/>
    <col min="3585" max="3585" width="27.5703125" style="2" customWidth="1"/>
    <col min="3586" max="3586" width="21.5703125" style="2" customWidth="1"/>
    <col min="3587" max="3587" width="13.85546875" style="2" customWidth="1"/>
    <col min="3588" max="3592" width="15.28515625" style="2" customWidth="1"/>
    <col min="3593" max="3594" width="9.140625" style="2"/>
    <col min="3595" max="3595" width="10" style="2" customWidth="1"/>
    <col min="3596" max="3596" width="11" style="2" customWidth="1"/>
    <col min="3597" max="3597" width="10.140625" style="2" customWidth="1"/>
    <col min="3598" max="3598" width="10.28515625" style="2" customWidth="1"/>
    <col min="3599" max="3599" width="22.42578125" style="2" customWidth="1"/>
    <col min="3600" max="3840" width="9.140625" style="2"/>
    <col min="3841" max="3841" width="27.5703125" style="2" customWidth="1"/>
    <col min="3842" max="3842" width="21.5703125" style="2" customWidth="1"/>
    <col min="3843" max="3843" width="13.85546875" style="2" customWidth="1"/>
    <col min="3844" max="3848" width="15.28515625" style="2" customWidth="1"/>
    <col min="3849" max="3850" width="9.140625" style="2"/>
    <col min="3851" max="3851" width="10" style="2" customWidth="1"/>
    <col min="3852" max="3852" width="11" style="2" customWidth="1"/>
    <col min="3853" max="3853" width="10.140625" style="2" customWidth="1"/>
    <col min="3854" max="3854" width="10.28515625" style="2" customWidth="1"/>
    <col min="3855" max="3855" width="22.42578125" style="2" customWidth="1"/>
    <col min="3856" max="4096" width="9.140625" style="2"/>
    <col min="4097" max="4097" width="27.5703125" style="2" customWidth="1"/>
    <col min="4098" max="4098" width="21.5703125" style="2" customWidth="1"/>
    <col min="4099" max="4099" width="13.85546875" style="2" customWidth="1"/>
    <col min="4100" max="4104" width="15.28515625" style="2" customWidth="1"/>
    <col min="4105" max="4106" width="9.140625" style="2"/>
    <col min="4107" max="4107" width="10" style="2" customWidth="1"/>
    <col min="4108" max="4108" width="11" style="2" customWidth="1"/>
    <col min="4109" max="4109" width="10.140625" style="2" customWidth="1"/>
    <col min="4110" max="4110" width="10.28515625" style="2" customWidth="1"/>
    <col min="4111" max="4111" width="22.42578125" style="2" customWidth="1"/>
    <col min="4112" max="4352" width="9.140625" style="2"/>
    <col min="4353" max="4353" width="27.5703125" style="2" customWidth="1"/>
    <col min="4354" max="4354" width="21.5703125" style="2" customWidth="1"/>
    <col min="4355" max="4355" width="13.85546875" style="2" customWidth="1"/>
    <col min="4356" max="4360" width="15.28515625" style="2" customWidth="1"/>
    <col min="4361" max="4362" width="9.140625" style="2"/>
    <col min="4363" max="4363" width="10" style="2" customWidth="1"/>
    <col min="4364" max="4364" width="11" style="2" customWidth="1"/>
    <col min="4365" max="4365" width="10.140625" style="2" customWidth="1"/>
    <col min="4366" max="4366" width="10.28515625" style="2" customWidth="1"/>
    <col min="4367" max="4367" width="22.42578125" style="2" customWidth="1"/>
    <col min="4368" max="4608" width="9.140625" style="2"/>
    <col min="4609" max="4609" width="27.5703125" style="2" customWidth="1"/>
    <col min="4610" max="4610" width="21.5703125" style="2" customWidth="1"/>
    <col min="4611" max="4611" width="13.85546875" style="2" customWidth="1"/>
    <col min="4612" max="4616" width="15.28515625" style="2" customWidth="1"/>
    <col min="4617" max="4618" width="9.140625" style="2"/>
    <col min="4619" max="4619" width="10" style="2" customWidth="1"/>
    <col min="4620" max="4620" width="11" style="2" customWidth="1"/>
    <col min="4621" max="4621" width="10.140625" style="2" customWidth="1"/>
    <col min="4622" max="4622" width="10.28515625" style="2" customWidth="1"/>
    <col min="4623" max="4623" width="22.42578125" style="2" customWidth="1"/>
    <col min="4624" max="4864" width="9.140625" style="2"/>
    <col min="4865" max="4865" width="27.5703125" style="2" customWidth="1"/>
    <col min="4866" max="4866" width="21.5703125" style="2" customWidth="1"/>
    <col min="4867" max="4867" width="13.85546875" style="2" customWidth="1"/>
    <col min="4868" max="4872" width="15.28515625" style="2" customWidth="1"/>
    <col min="4873" max="4874" width="9.140625" style="2"/>
    <col min="4875" max="4875" width="10" style="2" customWidth="1"/>
    <col min="4876" max="4876" width="11" style="2" customWidth="1"/>
    <col min="4877" max="4877" width="10.140625" style="2" customWidth="1"/>
    <col min="4878" max="4878" width="10.28515625" style="2" customWidth="1"/>
    <col min="4879" max="4879" width="22.42578125" style="2" customWidth="1"/>
    <col min="4880" max="5120" width="9.140625" style="2"/>
    <col min="5121" max="5121" width="27.5703125" style="2" customWidth="1"/>
    <col min="5122" max="5122" width="21.5703125" style="2" customWidth="1"/>
    <col min="5123" max="5123" width="13.85546875" style="2" customWidth="1"/>
    <col min="5124" max="5128" width="15.28515625" style="2" customWidth="1"/>
    <col min="5129" max="5130" width="9.140625" style="2"/>
    <col min="5131" max="5131" width="10" style="2" customWidth="1"/>
    <col min="5132" max="5132" width="11" style="2" customWidth="1"/>
    <col min="5133" max="5133" width="10.140625" style="2" customWidth="1"/>
    <col min="5134" max="5134" width="10.28515625" style="2" customWidth="1"/>
    <col min="5135" max="5135" width="22.42578125" style="2" customWidth="1"/>
    <col min="5136" max="5376" width="9.140625" style="2"/>
    <col min="5377" max="5377" width="27.5703125" style="2" customWidth="1"/>
    <col min="5378" max="5378" width="21.5703125" style="2" customWidth="1"/>
    <col min="5379" max="5379" width="13.85546875" style="2" customWidth="1"/>
    <col min="5380" max="5384" width="15.28515625" style="2" customWidth="1"/>
    <col min="5385" max="5386" width="9.140625" style="2"/>
    <col min="5387" max="5387" width="10" style="2" customWidth="1"/>
    <col min="5388" max="5388" width="11" style="2" customWidth="1"/>
    <col min="5389" max="5389" width="10.140625" style="2" customWidth="1"/>
    <col min="5390" max="5390" width="10.28515625" style="2" customWidth="1"/>
    <col min="5391" max="5391" width="22.42578125" style="2" customWidth="1"/>
    <col min="5392" max="5632" width="9.140625" style="2"/>
    <col min="5633" max="5633" width="27.5703125" style="2" customWidth="1"/>
    <col min="5634" max="5634" width="21.5703125" style="2" customWidth="1"/>
    <col min="5635" max="5635" width="13.85546875" style="2" customWidth="1"/>
    <col min="5636" max="5640" width="15.28515625" style="2" customWidth="1"/>
    <col min="5641" max="5642" width="9.140625" style="2"/>
    <col min="5643" max="5643" width="10" style="2" customWidth="1"/>
    <col min="5644" max="5644" width="11" style="2" customWidth="1"/>
    <col min="5645" max="5645" width="10.140625" style="2" customWidth="1"/>
    <col min="5646" max="5646" width="10.28515625" style="2" customWidth="1"/>
    <col min="5647" max="5647" width="22.42578125" style="2" customWidth="1"/>
    <col min="5648" max="5888" width="9.140625" style="2"/>
    <col min="5889" max="5889" width="27.5703125" style="2" customWidth="1"/>
    <col min="5890" max="5890" width="21.5703125" style="2" customWidth="1"/>
    <col min="5891" max="5891" width="13.85546875" style="2" customWidth="1"/>
    <col min="5892" max="5896" width="15.28515625" style="2" customWidth="1"/>
    <col min="5897" max="5898" width="9.140625" style="2"/>
    <col min="5899" max="5899" width="10" style="2" customWidth="1"/>
    <col min="5900" max="5900" width="11" style="2" customWidth="1"/>
    <col min="5901" max="5901" width="10.140625" style="2" customWidth="1"/>
    <col min="5902" max="5902" width="10.28515625" style="2" customWidth="1"/>
    <col min="5903" max="5903" width="22.42578125" style="2" customWidth="1"/>
    <col min="5904" max="6144" width="9.140625" style="2"/>
    <col min="6145" max="6145" width="27.5703125" style="2" customWidth="1"/>
    <col min="6146" max="6146" width="21.5703125" style="2" customWidth="1"/>
    <col min="6147" max="6147" width="13.85546875" style="2" customWidth="1"/>
    <col min="6148" max="6152" width="15.28515625" style="2" customWidth="1"/>
    <col min="6153" max="6154" width="9.140625" style="2"/>
    <col min="6155" max="6155" width="10" style="2" customWidth="1"/>
    <col min="6156" max="6156" width="11" style="2" customWidth="1"/>
    <col min="6157" max="6157" width="10.140625" style="2" customWidth="1"/>
    <col min="6158" max="6158" width="10.28515625" style="2" customWidth="1"/>
    <col min="6159" max="6159" width="22.42578125" style="2" customWidth="1"/>
    <col min="6160" max="6400" width="9.140625" style="2"/>
    <col min="6401" max="6401" width="27.5703125" style="2" customWidth="1"/>
    <col min="6402" max="6402" width="21.5703125" style="2" customWidth="1"/>
    <col min="6403" max="6403" width="13.85546875" style="2" customWidth="1"/>
    <col min="6404" max="6408" width="15.28515625" style="2" customWidth="1"/>
    <col min="6409" max="6410" width="9.140625" style="2"/>
    <col min="6411" max="6411" width="10" style="2" customWidth="1"/>
    <col min="6412" max="6412" width="11" style="2" customWidth="1"/>
    <col min="6413" max="6413" width="10.140625" style="2" customWidth="1"/>
    <col min="6414" max="6414" width="10.28515625" style="2" customWidth="1"/>
    <col min="6415" max="6415" width="22.42578125" style="2" customWidth="1"/>
    <col min="6416" max="6656" width="9.140625" style="2"/>
    <col min="6657" max="6657" width="27.5703125" style="2" customWidth="1"/>
    <col min="6658" max="6658" width="21.5703125" style="2" customWidth="1"/>
    <col min="6659" max="6659" width="13.85546875" style="2" customWidth="1"/>
    <col min="6660" max="6664" width="15.28515625" style="2" customWidth="1"/>
    <col min="6665" max="6666" width="9.140625" style="2"/>
    <col min="6667" max="6667" width="10" style="2" customWidth="1"/>
    <col min="6668" max="6668" width="11" style="2" customWidth="1"/>
    <col min="6669" max="6669" width="10.140625" style="2" customWidth="1"/>
    <col min="6670" max="6670" width="10.28515625" style="2" customWidth="1"/>
    <col min="6671" max="6671" width="22.42578125" style="2" customWidth="1"/>
    <col min="6672" max="6912" width="9.140625" style="2"/>
    <col min="6913" max="6913" width="27.5703125" style="2" customWidth="1"/>
    <col min="6914" max="6914" width="21.5703125" style="2" customWidth="1"/>
    <col min="6915" max="6915" width="13.85546875" style="2" customWidth="1"/>
    <col min="6916" max="6920" width="15.28515625" style="2" customWidth="1"/>
    <col min="6921" max="6922" width="9.140625" style="2"/>
    <col min="6923" max="6923" width="10" style="2" customWidth="1"/>
    <col min="6924" max="6924" width="11" style="2" customWidth="1"/>
    <col min="6925" max="6925" width="10.140625" style="2" customWidth="1"/>
    <col min="6926" max="6926" width="10.28515625" style="2" customWidth="1"/>
    <col min="6927" max="6927" width="22.42578125" style="2" customWidth="1"/>
    <col min="6928" max="7168" width="9.140625" style="2"/>
    <col min="7169" max="7169" width="27.5703125" style="2" customWidth="1"/>
    <col min="7170" max="7170" width="21.5703125" style="2" customWidth="1"/>
    <col min="7171" max="7171" width="13.85546875" style="2" customWidth="1"/>
    <col min="7172" max="7176" width="15.28515625" style="2" customWidth="1"/>
    <col min="7177" max="7178" width="9.140625" style="2"/>
    <col min="7179" max="7179" width="10" style="2" customWidth="1"/>
    <col min="7180" max="7180" width="11" style="2" customWidth="1"/>
    <col min="7181" max="7181" width="10.140625" style="2" customWidth="1"/>
    <col min="7182" max="7182" width="10.28515625" style="2" customWidth="1"/>
    <col min="7183" max="7183" width="22.42578125" style="2" customWidth="1"/>
    <col min="7184" max="7424" width="9.140625" style="2"/>
    <col min="7425" max="7425" width="27.5703125" style="2" customWidth="1"/>
    <col min="7426" max="7426" width="21.5703125" style="2" customWidth="1"/>
    <col min="7427" max="7427" width="13.85546875" style="2" customWidth="1"/>
    <col min="7428" max="7432" width="15.28515625" style="2" customWidth="1"/>
    <col min="7433" max="7434" width="9.140625" style="2"/>
    <col min="7435" max="7435" width="10" style="2" customWidth="1"/>
    <col min="7436" max="7436" width="11" style="2" customWidth="1"/>
    <col min="7437" max="7437" width="10.140625" style="2" customWidth="1"/>
    <col min="7438" max="7438" width="10.28515625" style="2" customWidth="1"/>
    <col min="7439" max="7439" width="22.42578125" style="2" customWidth="1"/>
    <col min="7440" max="7680" width="9.140625" style="2"/>
    <col min="7681" max="7681" width="27.5703125" style="2" customWidth="1"/>
    <col min="7682" max="7682" width="21.5703125" style="2" customWidth="1"/>
    <col min="7683" max="7683" width="13.85546875" style="2" customWidth="1"/>
    <col min="7684" max="7688" width="15.28515625" style="2" customWidth="1"/>
    <col min="7689" max="7690" width="9.140625" style="2"/>
    <col min="7691" max="7691" width="10" style="2" customWidth="1"/>
    <col min="7692" max="7692" width="11" style="2" customWidth="1"/>
    <col min="7693" max="7693" width="10.140625" style="2" customWidth="1"/>
    <col min="7694" max="7694" width="10.28515625" style="2" customWidth="1"/>
    <col min="7695" max="7695" width="22.42578125" style="2" customWidth="1"/>
    <col min="7696" max="7936" width="9.140625" style="2"/>
    <col min="7937" max="7937" width="27.5703125" style="2" customWidth="1"/>
    <col min="7938" max="7938" width="21.5703125" style="2" customWidth="1"/>
    <col min="7939" max="7939" width="13.85546875" style="2" customWidth="1"/>
    <col min="7940" max="7944" width="15.28515625" style="2" customWidth="1"/>
    <col min="7945" max="7946" width="9.140625" style="2"/>
    <col min="7947" max="7947" width="10" style="2" customWidth="1"/>
    <col min="7948" max="7948" width="11" style="2" customWidth="1"/>
    <col min="7949" max="7949" width="10.140625" style="2" customWidth="1"/>
    <col min="7950" max="7950" width="10.28515625" style="2" customWidth="1"/>
    <col min="7951" max="7951" width="22.42578125" style="2" customWidth="1"/>
    <col min="7952" max="8192" width="9.140625" style="2"/>
    <col min="8193" max="8193" width="27.5703125" style="2" customWidth="1"/>
    <col min="8194" max="8194" width="21.5703125" style="2" customWidth="1"/>
    <col min="8195" max="8195" width="13.85546875" style="2" customWidth="1"/>
    <col min="8196" max="8200" width="15.28515625" style="2" customWidth="1"/>
    <col min="8201" max="8202" width="9.140625" style="2"/>
    <col min="8203" max="8203" width="10" style="2" customWidth="1"/>
    <col min="8204" max="8204" width="11" style="2" customWidth="1"/>
    <col min="8205" max="8205" width="10.140625" style="2" customWidth="1"/>
    <col min="8206" max="8206" width="10.28515625" style="2" customWidth="1"/>
    <col min="8207" max="8207" width="22.42578125" style="2" customWidth="1"/>
    <col min="8208" max="8448" width="9.140625" style="2"/>
    <col min="8449" max="8449" width="27.5703125" style="2" customWidth="1"/>
    <col min="8450" max="8450" width="21.5703125" style="2" customWidth="1"/>
    <col min="8451" max="8451" width="13.85546875" style="2" customWidth="1"/>
    <col min="8452" max="8456" width="15.28515625" style="2" customWidth="1"/>
    <col min="8457" max="8458" width="9.140625" style="2"/>
    <col min="8459" max="8459" width="10" style="2" customWidth="1"/>
    <col min="8460" max="8460" width="11" style="2" customWidth="1"/>
    <col min="8461" max="8461" width="10.140625" style="2" customWidth="1"/>
    <col min="8462" max="8462" width="10.28515625" style="2" customWidth="1"/>
    <col min="8463" max="8463" width="22.42578125" style="2" customWidth="1"/>
    <col min="8464" max="8704" width="9.140625" style="2"/>
    <col min="8705" max="8705" width="27.5703125" style="2" customWidth="1"/>
    <col min="8706" max="8706" width="21.5703125" style="2" customWidth="1"/>
    <col min="8707" max="8707" width="13.85546875" style="2" customWidth="1"/>
    <col min="8708" max="8712" width="15.28515625" style="2" customWidth="1"/>
    <col min="8713" max="8714" width="9.140625" style="2"/>
    <col min="8715" max="8715" width="10" style="2" customWidth="1"/>
    <col min="8716" max="8716" width="11" style="2" customWidth="1"/>
    <col min="8717" max="8717" width="10.140625" style="2" customWidth="1"/>
    <col min="8718" max="8718" width="10.28515625" style="2" customWidth="1"/>
    <col min="8719" max="8719" width="22.42578125" style="2" customWidth="1"/>
    <col min="8720" max="8960" width="9.140625" style="2"/>
    <col min="8961" max="8961" width="27.5703125" style="2" customWidth="1"/>
    <col min="8962" max="8962" width="21.5703125" style="2" customWidth="1"/>
    <col min="8963" max="8963" width="13.85546875" style="2" customWidth="1"/>
    <col min="8964" max="8968" width="15.28515625" style="2" customWidth="1"/>
    <col min="8969" max="8970" width="9.140625" style="2"/>
    <col min="8971" max="8971" width="10" style="2" customWidth="1"/>
    <col min="8972" max="8972" width="11" style="2" customWidth="1"/>
    <col min="8973" max="8973" width="10.140625" style="2" customWidth="1"/>
    <col min="8974" max="8974" width="10.28515625" style="2" customWidth="1"/>
    <col min="8975" max="8975" width="22.42578125" style="2" customWidth="1"/>
    <col min="8976" max="9216" width="9.140625" style="2"/>
    <col min="9217" max="9217" width="27.5703125" style="2" customWidth="1"/>
    <col min="9218" max="9218" width="21.5703125" style="2" customWidth="1"/>
    <col min="9219" max="9219" width="13.85546875" style="2" customWidth="1"/>
    <col min="9220" max="9224" width="15.28515625" style="2" customWidth="1"/>
    <col min="9225" max="9226" width="9.140625" style="2"/>
    <col min="9227" max="9227" width="10" style="2" customWidth="1"/>
    <col min="9228" max="9228" width="11" style="2" customWidth="1"/>
    <col min="9229" max="9229" width="10.140625" style="2" customWidth="1"/>
    <col min="9230" max="9230" width="10.28515625" style="2" customWidth="1"/>
    <col min="9231" max="9231" width="22.42578125" style="2" customWidth="1"/>
    <col min="9232" max="9472" width="9.140625" style="2"/>
    <col min="9473" max="9473" width="27.5703125" style="2" customWidth="1"/>
    <col min="9474" max="9474" width="21.5703125" style="2" customWidth="1"/>
    <col min="9475" max="9475" width="13.85546875" style="2" customWidth="1"/>
    <col min="9476" max="9480" width="15.28515625" style="2" customWidth="1"/>
    <col min="9481" max="9482" width="9.140625" style="2"/>
    <col min="9483" max="9483" width="10" style="2" customWidth="1"/>
    <col min="9484" max="9484" width="11" style="2" customWidth="1"/>
    <col min="9485" max="9485" width="10.140625" style="2" customWidth="1"/>
    <col min="9486" max="9486" width="10.28515625" style="2" customWidth="1"/>
    <col min="9487" max="9487" width="22.42578125" style="2" customWidth="1"/>
    <col min="9488" max="9728" width="9.140625" style="2"/>
    <col min="9729" max="9729" width="27.5703125" style="2" customWidth="1"/>
    <col min="9730" max="9730" width="21.5703125" style="2" customWidth="1"/>
    <col min="9731" max="9731" width="13.85546875" style="2" customWidth="1"/>
    <col min="9732" max="9736" width="15.28515625" style="2" customWidth="1"/>
    <col min="9737" max="9738" width="9.140625" style="2"/>
    <col min="9739" max="9739" width="10" style="2" customWidth="1"/>
    <col min="9740" max="9740" width="11" style="2" customWidth="1"/>
    <col min="9741" max="9741" width="10.140625" style="2" customWidth="1"/>
    <col min="9742" max="9742" width="10.28515625" style="2" customWidth="1"/>
    <col min="9743" max="9743" width="22.42578125" style="2" customWidth="1"/>
    <col min="9744" max="9984" width="9.140625" style="2"/>
    <col min="9985" max="9985" width="27.5703125" style="2" customWidth="1"/>
    <col min="9986" max="9986" width="21.5703125" style="2" customWidth="1"/>
    <col min="9987" max="9987" width="13.85546875" style="2" customWidth="1"/>
    <col min="9988" max="9992" width="15.28515625" style="2" customWidth="1"/>
    <col min="9993" max="9994" width="9.140625" style="2"/>
    <col min="9995" max="9995" width="10" style="2" customWidth="1"/>
    <col min="9996" max="9996" width="11" style="2" customWidth="1"/>
    <col min="9997" max="9997" width="10.140625" style="2" customWidth="1"/>
    <col min="9998" max="9998" width="10.28515625" style="2" customWidth="1"/>
    <col min="9999" max="9999" width="22.42578125" style="2" customWidth="1"/>
    <col min="10000" max="10240" width="9.140625" style="2"/>
    <col min="10241" max="10241" width="27.5703125" style="2" customWidth="1"/>
    <col min="10242" max="10242" width="21.5703125" style="2" customWidth="1"/>
    <col min="10243" max="10243" width="13.85546875" style="2" customWidth="1"/>
    <col min="10244" max="10248" width="15.28515625" style="2" customWidth="1"/>
    <col min="10249" max="10250" width="9.140625" style="2"/>
    <col min="10251" max="10251" width="10" style="2" customWidth="1"/>
    <col min="10252" max="10252" width="11" style="2" customWidth="1"/>
    <col min="10253" max="10253" width="10.140625" style="2" customWidth="1"/>
    <col min="10254" max="10254" width="10.28515625" style="2" customWidth="1"/>
    <col min="10255" max="10255" width="22.42578125" style="2" customWidth="1"/>
    <col min="10256" max="10496" width="9.140625" style="2"/>
    <col min="10497" max="10497" width="27.5703125" style="2" customWidth="1"/>
    <col min="10498" max="10498" width="21.5703125" style="2" customWidth="1"/>
    <col min="10499" max="10499" width="13.85546875" style="2" customWidth="1"/>
    <col min="10500" max="10504" width="15.28515625" style="2" customWidth="1"/>
    <col min="10505" max="10506" width="9.140625" style="2"/>
    <col min="10507" max="10507" width="10" style="2" customWidth="1"/>
    <col min="10508" max="10508" width="11" style="2" customWidth="1"/>
    <col min="10509" max="10509" width="10.140625" style="2" customWidth="1"/>
    <col min="10510" max="10510" width="10.28515625" style="2" customWidth="1"/>
    <col min="10511" max="10511" width="22.42578125" style="2" customWidth="1"/>
    <col min="10512" max="10752" width="9.140625" style="2"/>
    <col min="10753" max="10753" width="27.5703125" style="2" customWidth="1"/>
    <col min="10754" max="10754" width="21.5703125" style="2" customWidth="1"/>
    <col min="10755" max="10755" width="13.85546875" style="2" customWidth="1"/>
    <col min="10756" max="10760" width="15.28515625" style="2" customWidth="1"/>
    <col min="10761" max="10762" width="9.140625" style="2"/>
    <col min="10763" max="10763" width="10" style="2" customWidth="1"/>
    <col min="10764" max="10764" width="11" style="2" customWidth="1"/>
    <col min="10765" max="10765" width="10.140625" style="2" customWidth="1"/>
    <col min="10766" max="10766" width="10.28515625" style="2" customWidth="1"/>
    <col min="10767" max="10767" width="22.42578125" style="2" customWidth="1"/>
    <col min="10768" max="11008" width="9.140625" style="2"/>
    <col min="11009" max="11009" width="27.5703125" style="2" customWidth="1"/>
    <col min="11010" max="11010" width="21.5703125" style="2" customWidth="1"/>
    <col min="11011" max="11011" width="13.85546875" style="2" customWidth="1"/>
    <col min="11012" max="11016" width="15.28515625" style="2" customWidth="1"/>
    <col min="11017" max="11018" width="9.140625" style="2"/>
    <col min="11019" max="11019" width="10" style="2" customWidth="1"/>
    <col min="11020" max="11020" width="11" style="2" customWidth="1"/>
    <col min="11021" max="11021" width="10.140625" style="2" customWidth="1"/>
    <col min="11022" max="11022" width="10.28515625" style="2" customWidth="1"/>
    <col min="11023" max="11023" width="22.42578125" style="2" customWidth="1"/>
    <col min="11024" max="11264" width="9.140625" style="2"/>
    <col min="11265" max="11265" width="27.5703125" style="2" customWidth="1"/>
    <col min="11266" max="11266" width="21.5703125" style="2" customWidth="1"/>
    <col min="11267" max="11267" width="13.85546875" style="2" customWidth="1"/>
    <col min="11268" max="11272" width="15.28515625" style="2" customWidth="1"/>
    <col min="11273" max="11274" width="9.140625" style="2"/>
    <col min="11275" max="11275" width="10" style="2" customWidth="1"/>
    <col min="11276" max="11276" width="11" style="2" customWidth="1"/>
    <col min="11277" max="11277" width="10.140625" style="2" customWidth="1"/>
    <col min="11278" max="11278" width="10.28515625" style="2" customWidth="1"/>
    <col min="11279" max="11279" width="22.42578125" style="2" customWidth="1"/>
    <col min="11280" max="11520" width="9.140625" style="2"/>
    <col min="11521" max="11521" width="27.5703125" style="2" customWidth="1"/>
    <col min="11522" max="11522" width="21.5703125" style="2" customWidth="1"/>
    <col min="11523" max="11523" width="13.85546875" style="2" customWidth="1"/>
    <col min="11524" max="11528" width="15.28515625" style="2" customWidth="1"/>
    <col min="11529" max="11530" width="9.140625" style="2"/>
    <col min="11531" max="11531" width="10" style="2" customWidth="1"/>
    <col min="11532" max="11532" width="11" style="2" customWidth="1"/>
    <col min="11533" max="11533" width="10.140625" style="2" customWidth="1"/>
    <col min="11534" max="11534" width="10.28515625" style="2" customWidth="1"/>
    <col min="11535" max="11535" width="22.42578125" style="2" customWidth="1"/>
    <col min="11536" max="11776" width="9.140625" style="2"/>
    <col min="11777" max="11777" width="27.5703125" style="2" customWidth="1"/>
    <col min="11778" max="11778" width="21.5703125" style="2" customWidth="1"/>
    <col min="11779" max="11779" width="13.85546875" style="2" customWidth="1"/>
    <col min="11780" max="11784" width="15.28515625" style="2" customWidth="1"/>
    <col min="11785" max="11786" width="9.140625" style="2"/>
    <col min="11787" max="11787" width="10" style="2" customWidth="1"/>
    <col min="11788" max="11788" width="11" style="2" customWidth="1"/>
    <col min="11789" max="11789" width="10.140625" style="2" customWidth="1"/>
    <col min="11790" max="11790" width="10.28515625" style="2" customWidth="1"/>
    <col min="11791" max="11791" width="22.42578125" style="2" customWidth="1"/>
    <col min="11792" max="12032" width="9.140625" style="2"/>
    <col min="12033" max="12033" width="27.5703125" style="2" customWidth="1"/>
    <col min="12034" max="12034" width="21.5703125" style="2" customWidth="1"/>
    <col min="12035" max="12035" width="13.85546875" style="2" customWidth="1"/>
    <col min="12036" max="12040" width="15.28515625" style="2" customWidth="1"/>
    <col min="12041" max="12042" width="9.140625" style="2"/>
    <col min="12043" max="12043" width="10" style="2" customWidth="1"/>
    <col min="12044" max="12044" width="11" style="2" customWidth="1"/>
    <col min="12045" max="12045" width="10.140625" style="2" customWidth="1"/>
    <col min="12046" max="12046" width="10.28515625" style="2" customWidth="1"/>
    <col min="12047" max="12047" width="22.42578125" style="2" customWidth="1"/>
    <col min="12048" max="12288" width="9.140625" style="2"/>
    <col min="12289" max="12289" width="27.5703125" style="2" customWidth="1"/>
    <col min="12290" max="12290" width="21.5703125" style="2" customWidth="1"/>
    <col min="12291" max="12291" width="13.85546875" style="2" customWidth="1"/>
    <col min="12292" max="12296" width="15.28515625" style="2" customWidth="1"/>
    <col min="12297" max="12298" width="9.140625" style="2"/>
    <col min="12299" max="12299" width="10" style="2" customWidth="1"/>
    <col min="12300" max="12300" width="11" style="2" customWidth="1"/>
    <col min="12301" max="12301" width="10.140625" style="2" customWidth="1"/>
    <col min="12302" max="12302" width="10.28515625" style="2" customWidth="1"/>
    <col min="12303" max="12303" width="22.42578125" style="2" customWidth="1"/>
    <col min="12304" max="12544" width="9.140625" style="2"/>
    <col min="12545" max="12545" width="27.5703125" style="2" customWidth="1"/>
    <col min="12546" max="12546" width="21.5703125" style="2" customWidth="1"/>
    <col min="12547" max="12547" width="13.85546875" style="2" customWidth="1"/>
    <col min="12548" max="12552" width="15.28515625" style="2" customWidth="1"/>
    <col min="12553" max="12554" width="9.140625" style="2"/>
    <col min="12555" max="12555" width="10" style="2" customWidth="1"/>
    <col min="12556" max="12556" width="11" style="2" customWidth="1"/>
    <col min="12557" max="12557" width="10.140625" style="2" customWidth="1"/>
    <col min="12558" max="12558" width="10.28515625" style="2" customWidth="1"/>
    <col min="12559" max="12559" width="22.42578125" style="2" customWidth="1"/>
    <col min="12560" max="12800" width="9.140625" style="2"/>
    <col min="12801" max="12801" width="27.5703125" style="2" customWidth="1"/>
    <col min="12802" max="12802" width="21.5703125" style="2" customWidth="1"/>
    <col min="12803" max="12803" width="13.85546875" style="2" customWidth="1"/>
    <col min="12804" max="12808" width="15.28515625" style="2" customWidth="1"/>
    <col min="12809" max="12810" width="9.140625" style="2"/>
    <col min="12811" max="12811" width="10" style="2" customWidth="1"/>
    <col min="12812" max="12812" width="11" style="2" customWidth="1"/>
    <col min="12813" max="12813" width="10.140625" style="2" customWidth="1"/>
    <col min="12814" max="12814" width="10.28515625" style="2" customWidth="1"/>
    <col min="12815" max="12815" width="22.42578125" style="2" customWidth="1"/>
    <col min="12816" max="13056" width="9.140625" style="2"/>
    <col min="13057" max="13057" width="27.5703125" style="2" customWidth="1"/>
    <col min="13058" max="13058" width="21.5703125" style="2" customWidth="1"/>
    <col min="13059" max="13059" width="13.85546875" style="2" customWidth="1"/>
    <col min="13060" max="13064" width="15.28515625" style="2" customWidth="1"/>
    <col min="13065" max="13066" width="9.140625" style="2"/>
    <col min="13067" max="13067" width="10" style="2" customWidth="1"/>
    <col min="13068" max="13068" width="11" style="2" customWidth="1"/>
    <col min="13069" max="13069" width="10.140625" style="2" customWidth="1"/>
    <col min="13070" max="13070" width="10.28515625" style="2" customWidth="1"/>
    <col min="13071" max="13071" width="22.42578125" style="2" customWidth="1"/>
    <col min="13072" max="13312" width="9.140625" style="2"/>
    <col min="13313" max="13313" width="27.5703125" style="2" customWidth="1"/>
    <col min="13314" max="13314" width="21.5703125" style="2" customWidth="1"/>
    <col min="13315" max="13315" width="13.85546875" style="2" customWidth="1"/>
    <col min="13316" max="13320" width="15.28515625" style="2" customWidth="1"/>
    <col min="13321" max="13322" width="9.140625" style="2"/>
    <col min="13323" max="13323" width="10" style="2" customWidth="1"/>
    <col min="13324" max="13324" width="11" style="2" customWidth="1"/>
    <col min="13325" max="13325" width="10.140625" style="2" customWidth="1"/>
    <col min="13326" max="13326" width="10.28515625" style="2" customWidth="1"/>
    <col min="13327" max="13327" width="22.42578125" style="2" customWidth="1"/>
    <col min="13328" max="13568" width="9.140625" style="2"/>
    <col min="13569" max="13569" width="27.5703125" style="2" customWidth="1"/>
    <col min="13570" max="13570" width="21.5703125" style="2" customWidth="1"/>
    <col min="13571" max="13571" width="13.85546875" style="2" customWidth="1"/>
    <col min="13572" max="13576" width="15.28515625" style="2" customWidth="1"/>
    <col min="13577" max="13578" width="9.140625" style="2"/>
    <col min="13579" max="13579" width="10" style="2" customWidth="1"/>
    <col min="13580" max="13580" width="11" style="2" customWidth="1"/>
    <col min="13581" max="13581" width="10.140625" style="2" customWidth="1"/>
    <col min="13582" max="13582" width="10.28515625" style="2" customWidth="1"/>
    <col min="13583" max="13583" width="22.42578125" style="2" customWidth="1"/>
    <col min="13584" max="13824" width="9.140625" style="2"/>
    <col min="13825" max="13825" width="27.5703125" style="2" customWidth="1"/>
    <col min="13826" max="13826" width="21.5703125" style="2" customWidth="1"/>
    <col min="13827" max="13827" width="13.85546875" style="2" customWidth="1"/>
    <col min="13828" max="13832" width="15.28515625" style="2" customWidth="1"/>
    <col min="13833" max="13834" width="9.140625" style="2"/>
    <col min="13835" max="13835" width="10" style="2" customWidth="1"/>
    <col min="13836" max="13836" width="11" style="2" customWidth="1"/>
    <col min="13837" max="13837" width="10.140625" style="2" customWidth="1"/>
    <col min="13838" max="13838" width="10.28515625" style="2" customWidth="1"/>
    <col min="13839" max="13839" width="22.42578125" style="2" customWidth="1"/>
    <col min="13840" max="14080" width="9.140625" style="2"/>
    <col min="14081" max="14081" width="27.5703125" style="2" customWidth="1"/>
    <col min="14082" max="14082" width="21.5703125" style="2" customWidth="1"/>
    <col min="14083" max="14083" width="13.85546875" style="2" customWidth="1"/>
    <col min="14084" max="14088" width="15.28515625" style="2" customWidth="1"/>
    <col min="14089" max="14090" width="9.140625" style="2"/>
    <col min="14091" max="14091" width="10" style="2" customWidth="1"/>
    <col min="14092" max="14092" width="11" style="2" customWidth="1"/>
    <col min="14093" max="14093" width="10.140625" style="2" customWidth="1"/>
    <col min="14094" max="14094" width="10.28515625" style="2" customWidth="1"/>
    <col min="14095" max="14095" width="22.42578125" style="2" customWidth="1"/>
    <col min="14096" max="14336" width="9.140625" style="2"/>
    <col min="14337" max="14337" width="27.5703125" style="2" customWidth="1"/>
    <col min="14338" max="14338" width="21.5703125" style="2" customWidth="1"/>
    <col min="14339" max="14339" width="13.85546875" style="2" customWidth="1"/>
    <col min="14340" max="14344" width="15.28515625" style="2" customWidth="1"/>
    <col min="14345" max="14346" width="9.140625" style="2"/>
    <col min="14347" max="14347" width="10" style="2" customWidth="1"/>
    <col min="14348" max="14348" width="11" style="2" customWidth="1"/>
    <col min="14349" max="14349" width="10.140625" style="2" customWidth="1"/>
    <col min="14350" max="14350" width="10.28515625" style="2" customWidth="1"/>
    <col min="14351" max="14351" width="22.42578125" style="2" customWidth="1"/>
    <col min="14352" max="14592" width="9.140625" style="2"/>
    <col min="14593" max="14593" width="27.5703125" style="2" customWidth="1"/>
    <col min="14594" max="14594" width="21.5703125" style="2" customWidth="1"/>
    <col min="14595" max="14595" width="13.85546875" style="2" customWidth="1"/>
    <col min="14596" max="14600" width="15.28515625" style="2" customWidth="1"/>
    <col min="14601" max="14602" width="9.140625" style="2"/>
    <col min="14603" max="14603" width="10" style="2" customWidth="1"/>
    <col min="14604" max="14604" width="11" style="2" customWidth="1"/>
    <col min="14605" max="14605" width="10.140625" style="2" customWidth="1"/>
    <col min="14606" max="14606" width="10.28515625" style="2" customWidth="1"/>
    <col min="14607" max="14607" width="22.42578125" style="2" customWidth="1"/>
    <col min="14608" max="14848" width="9.140625" style="2"/>
    <col min="14849" max="14849" width="27.5703125" style="2" customWidth="1"/>
    <col min="14850" max="14850" width="21.5703125" style="2" customWidth="1"/>
    <col min="14851" max="14851" width="13.85546875" style="2" customWidth="1"/>
    <col min="14852" max="14856" width="15.28515625" style="2" customWidth="1"/>
    <col min="14857" max="14858" width="9.140625" style="2"/>
    <col min="14859" max="14859" width="10" style="2" customWidth="1"/>
    <col min="14860" max="14860" width="11" style="2" customWidth="1"/>
    <col min="14861" max="14861" width="10.140625" style="2" customWidth="1"/>
    <col min="14862" max="14862" width="10.28515625" style="2" customWidth="1"/>
    <col min="14863" max="14863" width="22.42578125" style="2" customWidth="1"/>
    <col min="14864" max="15104" width="9.140625" style="2"/>
    <col min="15105" max="15105" width="27.5703125" style="2" customWidth="1"/>
    <col min="15106" max="15106" width="21.5703125" style="2" customWidth="1"/>
    <col min="15107" max="15107" width="13.85546875" style="2" customWidth="1"/>
    <col min="15108" max="15112" width="15.28515625" style="2" customWidth="1"/>
    <col min="15113" max="15114" width="9.140625" style="2"/>
    <col min="15115" max="15115" width="10" style="2" customWidth="1"/>
    <col min="15116" max="15116" width="11" style="2" customWidth="1"/>
    <col min="15117" max="15117" width="10.140625" style="2" customWidth="1"/>
    <col min="15118" max="15118" width="10.28515625" style="2" customWidth="1"/>
    <col min="15119" max="15119" width="22.42578125" style="2" customWidth="1"/>
    <col min="15120" max="15360" width="9.140625" style="2"/>
    <col min="15361" max="15361" width="27.5703125" style="2" customWidth="1"/>
    <col min="15362" max="15362" width="21.5703125" style="2" customWidth="1"/>
    <col min="15363" max="15363" width="13.85546875" style="2" customWidth="1"/>
    <col min="15364" max="15368" width="15.28515625" style="2" customWidth="1"/>
    <col min="15369" max="15370" width="9.140625" style="2"/>
    <col min="15371" max="15371" width="10" style="2" customWidth="1"/>
    <col min="15372" max="15372" width="11" style="2" customWidth="1"/>
    <col min="15373" max="15373" width="10.140625" style="2" customWidth="1"/>
    <col min="15374" max="15374" width="10.28515625" style="2" customWidth="1"/>
    <col min="15375" max="15375" width="22.42578125" style="2" customWidth="1"/>
    <col min="15376" max="15616" width="9.140625" style="2"/>
    <col min="15617" max="15617" width="27.5703125" style="2" customWidth="1"/>
    <col min="15618" max="15618" width="21.5703125" style="2" customWidth="1"/>
    <col min="15619" max="15619" width="13.85546875" style="2" customWidth="1"/>
    <col min="15620" max="15624" width="15.28515625" style="2" customWidth="1"/>
    <col min="15625" max="15626" width="9.140625" style="2"/>
    <col min="15627" max="15627" width="10" style="2" customWidth="1"/>
    <col min="15628" max="15628" width="11" style="2" customWidth="1"/>
    <col min="15629" max="15629" width="10.140625" style="2" customWidth="1"/>
    <col min="15630" max="15630" width="10.28515625" style="2" customWidth="1"/>
    <col min="15631" max="15631" width="22.42578125" style="2" customWidth="1"/>
    <col min="15632" max="15872" width="9.140625" style="2"/>
    <col min="15873" max="15873" width="27.5703125" style="2" customWidth="1"/>
    <col min="15874" max="15874" width="21.5703125" style="2" customWidth="1"/>
    <col min="15875" max="15875" width="13.85546875" style="2" customWidth="1"/>
    <col min="15876" max="15880" width="15.28515625" style="2" customWidth="1"/>
    <col min="15881" max="15882" width="9.140625" style="2"/>
    <col min="15883" max="15883" width="10" style="2" customWidth="1"/>
    <col min="15884" max="15884" width="11" style="2" customWidth="1"/>
    <col min="15885" max="15885" width="10.140625" style="2" customWidth="1"/>
    <col min="15886" max="15886" width="10.28515625" style="2" customWidth="1"/>
    <col min="15887" max="15887" width="22.42578125" style="2" customWidth="1"/>
    <col min="15888" max="16128" width="9.140625" style="2"/>
    <col min="16129" max="16129" width="27.5703125" style="2" customWidth="1"/>
    <col min="16130" max="16130" width="21.5703125" style="2" customWidth="1"/>
    <col min="16131" max="16131" width="13.85546875" style="2" customWidth="1"/>
    <col min="16132" max="16136" width="15.28515625" style="2" customWidth="1"/>
    <col min="16137" max="16138" width="9.140625" style="2"/>
    <col min="16139" max="16139" width="10" style="2" customWidth="1"/>
    <col min="16140" max="16140" width="11" style="2" customWidth="1"/>
    <col min="16141" max="16141" width="10.140625" style="2" customWidth="1"/>
    <col min="16142" max="16142" width="10.28515625" style="2" customWidth="1"/>
    <col min="16143" max="16143" width="22.42578125" style="2" customWidth="1"/>
    <col min="16144" max="16384" width="9.140625" style="2"/>
  </cols>
  <sheetData>
    <row r="1" spans="1:16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J1" s="3" t="s">
        <v>6</v>
      </c>
      <c r="K1" s="3"/>
      <c r="L1" s="3"/>
      <c r="M1" s="3"/>
      <c r="N1" s="3"/>
      <c r="O1" s="3"/>
      <c r="P1" s="3"/>
    </row>
    <row r="2" spans="1:16" ht="30" x14ac:dyDescent="0.25">
      <c r="A2" s="2" t="s">
        <v>27</v>
      </c>
      <c r="B2" s="2" t="s">
        <v>7</v>
      </c>
      <c r="C2" s="2" t="s">
        <v>8</v>
      </c>
      <c r="E2" s="2">
        <v>79.4375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6" x14ac:dyDescent="0.25">
      <c r="A3" s="2" t="s">
        <v>28</v>
      </c>
      <c r="B3" s="2" t="s">
        <v>14</v>
      </c>
      <c r="C3" s="2" t="s">
        <v>8</v>
      </c>
      <c r="D3" s="2" t="s">
        <v>8</v>
      </c>
      <c r="E3" s="2">
        <v>87.090909090909093</v>
      </c>
      <c r="J3" s="2">
        <f>SUM('[1]Centennial Place'!G19,'[1]Bolton Academy'!G15,'[1]Deerwood Acad'!G15,[1]Bethune!G17,[1]Morningside!G15,'[1]Hill Hope'!G14,'[1]Continental Colony'!G19,[1]Humphries!G20,[1]Toomer!G30,[1]Cascade!G19)</f>
        <v>2523</v>
      </c>
      <c r="K3" s="2">
        <f>SUM('[1]Continental Colony'!G20,'[1]Bolton Academy'!G16,'[1]Deerwood Acad'!G16,[1]Bethune!G18,[1]Morningside!G16,'[1]Hill Hope'!G15,[1]Humphries!G21,[1]Toomer!G31,[1]Cascade!G20,'[1]Centennial Place'!G20)</f>
        <v>3312</v>
      </c>
      <c r="L3" s="2">
        <f>SUM('[1]Centennial Place'!H19,'[1]Bolton Academy'!H15,'[1]Deerwood Acad'!H15,[1]Bethune!H17,[1]Morningside!H15,'[1]Hill Hope'!H14,'[1]Continental Colony'!H19,[1]Humphries!H20,[1]Toomer!H30,[1]Cascade!H19)</f>
        <v>10978</v>
      </c>
      <c r="M3" s="2">
        <f>AVERAGE('[1]Centennial Place'!H2:H17,'[1]Bolton Academy'!H2:H12,'[1]Deerwood Acad'!H2:H12,[1]Bethune!H2:H14,[1]Morningside!H2:H12,'[1]Hill Hope'!H2:H11,'[1]Continental Colony'!H2:H16,[1]Humphries!H2:H17,[1]Toomer!H2:H27,[1]Cascade!H2:H16)</f>
        <v>76.236111111111114</v>
      </c>
      <c r="N3" s="2">
        <f>STDEV('[1]Centennial Place'!H2:H17,'[1]Bolton Academy'!H2:H12,'[1]Deerwood Acad'!H2:H12,[1]Bethune!H2:H14,[1]Morningside!H2:H12,'[1]Hill Hope'!H2:H11,'[1]Continental Colony'!H2:H16,[1]Humphries!H2:H17,[1]Toomer!H2:H27,[1]Cascade!H2:H16)</f>
        <v>16.708519710753286</v>
      </c>
    </row>
    <row r="4" spans="1:16" x14ac:dyDescent="0.25">
      <c r="A4" s="2" t="s">
        <v>29</v>
      </c>
      <c r="B4" s="2" t="s">
        <v>15</v>
      </c>
      <c r="C4" s="2" t="s">
        <v>8</v>
      </c>
      <c r="E4" s="2">
        <v>68.454545454545453</v>
      </c>
      <c r="F4" s="2">
        <v>54.25</v>
      </c>
    </row>
    <row r="5" spans="1:16" x14ac:dyDescent="0.25">
      <c r="A5" s="2" t="s">
        <v>30</v>
      </c>
      <c r="B5" s="2" t="s">
        <v>16</v>
      </c>
      <c r="C5" s="2" t="s">
        <v>8</v>
      </c>
      <c r="D5" s="2" t="s">
        <v>8</v>
      </c>
      <c r="E5" s="2">
        <v>96.454545454545453</v>
      </c>
      <c r="F5" s="2">
        <v>63.769230769230766</v>
      </c>
    </row>
    <row r="6" spans="1:16" x14ac:dyDescent="0.25">
      <c r="A6" s="2" t="s">
        <v>31</v>
      </c>
      <c r="B6" s="2" t="s">
        <v>17</v>
      </c>
      <c r="C6" s="2" t="s">
        <v>8</v>
      </c>
      <c r="D6" s="2" t="s">
        <v>8</v>
      </c>
      <c r="E6" s="2">
        <v>71.3</v>
      </c>
      <c r="F6" s="2">
        <v>30.90909090909091</v>
      </c>
    </row>
    <row r="7" spans="1:16" x14ac:dyDescent="0.25">
      <c r="A7" s="2" t="s">
        <v>32</v>
      </c>
      <c r="B7" s="2" t="s">
        <v>18</v>
      </c>
      <c r="C7" s="2" t="s">
        <v>8</v>
      </c>
      <c r="D7" s="2" t="s">
        <v>8</v>
      </c>
      <c r="E7" s="2">
        <v>82.6</v>
      </c>
      <c r="F7" s="2">
        <v>34.272727272727273</v>
      </c>
    </row>
    <row r="8" spans="1:16" x14ac:dyDescent="0.25">
      <c r="A8" s="2" t="s">
        <v>33</v>
      </c>
      <c r="B8" s="2" t="s">
        <v>19</v>
      </c>
      <c r="C8" s="2" t="s">
        <v>8</v>
      </c>
      <c r="E8" s="2">
        <v>67.615384615384613</v>
      </c>
    </row>
    <row r="9" spans="1:16" x14ac:dyDescent="0.25">
      <c r="A9" s="2" t="s">
        <v>34</v>
      </c>
      <c r="B9" s="2" t="s">
        <v>20</v>
      </c>
      <c r="C9" s="2" t="s">
        <v>8</v>
      </c>
      <c r="E9" s="2">
        <v>78.733333333333334</v>
      </c>
      <c r="N9" s="2">
        <f>(J3/K3)*100</f>
        <v>76.177536231884062</v>
      </c>
      <c r="O9" s="2" t="s">
        <v>21</v>
      </c>
    </row>
    <row r="10" spans="1:16" ht="64.5" customHeight="1" x14ac:dyDescent="0.25">
      <c r="A10" s="2" t="s">
        <v>35</v>
      </c>
      <c r="B10" s="2" t="s">
        <v>22</v>
      </c>
      <c r="C10" s="2" t="s">
        <v>8</v>
      </c>
      <c r="D10" s="2" t="s">
        <v>8</v>
      </c>
      <c r="E10" s="2">
        <v>86.230769230769226</v>
      </c>
      <c r="F10" s="2">
        <v>22.285714285714285</v>
      </c>
      <c r="O10" s="2" t="s">
        <v>23</v>
      </c>
    </row>
    <row r="11" spans="1:16" x14ac:dyDescent="0.25">
      <c r="A11" s="2" t="s">
        <v>36</v>
      </c>
      <c r="B11" s="2" t="s">
        <v>24</v>
      </c>
      <c r="C11" s="2" t="s">
        <v>8</v>
      </c>
      <c r="D11" s="2" t="s">
        <v>8</v>
      </c>
      <c r="E11" s="2">
        <v>57.6875</v>
      </c>
      <c r="F11" s="2">
        <v>31.1</v>
      </c>
    </row>
    <row r="13" spans="1:16" x14ac:dyDescent="0.25">
      <c r="J13" s="3" t="s">
        <v>25</v>
      </c>
      <c r="K13" s="3"/>
      <c r="L13" s="3"/>
    </row>
    <row r="14" spans="1:16" x14ac:dyDescent="0.25">
      <c r="J14" s="3"/>
      <c r="K14" s="3"/>
      <c r="L14" s="3"/>
      <c r="O14" s="3" t="s">
        <v>26</v>
      </c>
    </row>
    <row r="15" spans="1:16" x14ac:dyDescent="0.25">
      <c r="J15" s="3"/>
      <c r="K15" s="3"/>
      <c r="L15" s="3"/>
      <c r="O15" s="3"/>
    </row>
    <row r="16" spans="1:16" ht="29.25" customHeight="1" x14ac:dyDescent="0.25">
      <c r="J16" s="3"/>
      <c r="K16" s="3"/>
      <c r="L16" s="3"/>
      <c r="O16" s="3"/>
    </row>
    <row r="17" spans="10:12" x14ac:dyDescent="0.25">
      <c r="J17" s="3"/>
      <c r="K17" s="3"/>
      <c r="L17" s="3"/>
    </row>
    <row r="18" spans="10:12" x14ac:dyDescent="0.25">
      <c r="J18" s="3"/>
      <c r="K18" s="3"/>
      <c r="L18" s="3"/>
    </row>
    <row r="19" spans="10:12" x14ac:dyDescent="0.25">
      <c r="J19" s="3"/>
      <c r="K19" s="3"/>
      <c r="L19" s="3"/>
    </row>
  </sheetData>
  <mergeCells count="3">
    <mergeCell ref="J1:P1"/>
    <mergeCell ref="J13:L19"/>
    <mergeCell ref="O14:O1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28" workbookViewId="0">
      <selection activeCell="J9" sqref="J9"/>
    </sheetView>
  </sheetViews>
  <sheetFormatPr defaultRowHeight="15" x14ac:dyDescent="0.25"/>
  <cols>
    <col min="1" max="1" width="12.85546875" style="2" customWidth="1"/>
    <col min="2" max="2" width="11" style="2" bestFit="1" customWidth="1"/>
    <col min="3" max="3" width="12.85546875" style="2" bestFit="1" customWidth="1"/>
    <col min="4" max="4" width="11" style="2" bestFit="1" customWidth="1"/>
    <col min="5" max="5" width="12" style="2" bestFit="1" customWidth="1"/>
    <col min="6" max="6" width="11" style="2" bestFit="1" customWidth="1"/>
    <col min="7" max="7" width="12.28515625" style="2" bestFit="1" customWidth="1"/>
    <col min="8" max="8" width="16" style="2" bestFit="1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3</v>
      </c>
      <c r="B2" s="2">
        <f>ROUND(((A2/7)*100),0)</f>
        <v>43</v>
      </c>
      <c r="C2" s="2">
        <v>4</v>
      </c>
      <c r="D2" s="2">
        <f>ROUND(((C2/5)*100),0)</f>
        <v>80</v>
      </c>
      <c r="E2" s="2">
        <v>9</v>
      </c>
      <c r="F2" s="2">
        <f>ROUND(((E2/11)*100),0)</f>
        <v>82</v>
      </c>
      <c r="G2" s="2">
        <f>SUM(A2, C2, E2)</f>
        <v>16</v>
      </c>
      <c r="H2" s="2">
        <f>ROUND(((G2/23)*100),0)</f>
        <v>70</v>
      </c>
    </row>
    <row r="3" spans="1:19" x14ac:dyDescent="0.25">
      <c r="A3" s="2">
        <v>3</v>
      </c>
      <c r="B3" s="2">
        <f t="shared" ref="B3:B27" si="0">ROUND(((A3/7)*100),0)</f>
        <v>43</v>
      </c>
      <c r="C3" s="2">
        <v>1</v>
      </c>
      <c r="D3" s="2">
        <f t="shared" ref="D3:D27" si="1">ROUND(((C3/5)*100),0)</f>
        <v>20</v>
      </c>
      <c r="E3" s="2">
        <v>9</v>
      </c>
      <c r="F3" s="2">
        <f t="shared" ref="F3:F27" si="2">ROUND(((E3/11)*100),0)</f>
        <v>82</v>
      </c>
      <c r="G3" s="2">
        <f t="shared" ref="G3:G27" si="3">SUM(A3, C3, E3)</f>
        <v>13</v>
      </c>
      <c r="H3" s="2">
        <f t="shared" ref="H3:H27" si="4">ROUND(((G3/23)*100),0)</f>
        <v>57</v>
      </c>
    </row>
    <row r="4" spans="1:19" x14ac:dyDescent="0.25">
      <c r="A4" s="2">
        <v>3</v>
      </c>
      <c r="B4" s="2">
        <f t="shared" si="0"/>
        <v>43</v>
      </c>
      <c r="C4" s="2">
        <v>3</v>
      </c>
      <c r="D4" s="2">
        <f t="shared" si="1"/>
        <v>60</v>
      </c>
      <c r="E4" s="2">
        <v>8</v>
      </c>
      <c r="F4" s="2">
        <f t="shared" si="2"/>
        <v>73</v>
      </c>
      <c r="G4" s="2">
        <f t="shared" si="3"/>
        <v>14</v>
      </c>
      <c r="H4" s="2">
        <f t="shared" si="4"/>
        <v>61</v>
      </c>
    </row>
    <row r="5" spans="1:19" x14ac:dyDescent="0.25">
      <c r="A5" s="2">
        <v>7</v>
      </c>
      <c r="B5" s="2">
        <f t="shared" si="0"/>
        <v>100</v>
      </c>
      <c r="C5" s="2">
        <v>4</v>
      </c>
      <c r="D5" s="2">
        <f t="shared" si="1"/>
        <v>80</v>
      </c>
      <c r="E5" s="2">
        <v>11</v>
      </c>
      <c r="F5" s="2">
        <f t="shared" si="2"/>
        <v>100</v>
      </c>
      <c r="G5" s="2">
        <f t="shared" si="3"/>
        <v>22</v>
      </c>
      <c r="H5" s="2">
        <f t="shared" si="4"/>
        <v>96</v>
      </c>
    </row>
    <row r="6" spans="1:19" x14ac:dyDescent="0.25">
      <c r="A6" s="2">
        <v>7</v>
      </c>
      <c r="B6" s="2">
        <f t="shared" si="0"/>
        <v>100</v>
      </c>
      <c r="C6" s="2">
        <v>4</v>
      </c>
      <c r="D6" s="2">
        <f t="shared" si="1"/>
        <v>80</v>
      </c>
      <c r="E6" s="2">
        <v>10</v>
      </c>
      <c r="F6" s="2">
        <f t="shared" si="2"/>
        <v>91</v>
      </c>
      <c r="G6" s="2">
        <f t="shared" si="3"/>
        <v>21</v>
      </c>
      <c r="H6" s="2">
        <f t="shared" si="4"/>
        <v>91</v>
      </c>
    </row>
    <row r="7" spans="1:19" x14ac:dyDescent="0.25">
      <c r="A7" s="2">
        <v>4</v>
      </c>
      <c r="B7" s="2">
        <f t="shared" si="0"/>
        <v>57</v>
      </c>
      <c r="C7" s="2">
        <v>4</v>
      </c>
      <c r="D7" s="2">
        <f t="shared" si="1"/>
        <v>80</v>
      </c>
      <c r="E7" s="2">
        <v>9</v>
      </c>
      <c r="F7" s="2">
        <f t="shared" si="2"/>
        <v>82</v>
      </c>
      <c r="G7" s="2">
        <f t="shared" si="3"/>
        <v>17</v>
      </c>
      <c r="H7" s="2">
        <f t="shared" si="4"/>
        <v>74</v>
      </c>
    </row>
    <row r="8" spans="1:19" x14ac:dyDescent="0.25">
      <c r="A8" s="2">
        <v>4</v>
      </c>
      <c r="B8" s="2">
        <f t="shared" si="0"/>
        <v>57</v>
      </c>
      <c r="C8" s="2">
        <v>3</v>
      </c>
      <c r="D8" s="2">
        <f t="shared" si="1"/>
        <v>60</v>
      </c>
      <c r="E8" s="2">
        <v>10</v>
      </c>
      <c r="F8" s="2">
        <f t="shared" si="2"/>
        <v>91</v>
      </c>
      <c r="G8" s="2">
        <f t="shared" si="3"/>
        <v>17</v>
      </c>
      <c r="H8" s="2">
        <f t="shared" si="4"/>
        <v>74</v>
      </c>
    </row>
    <row r="9" spans="1:19" x14ac:dyDescent="0.25">
      <c r="A9" s="2">
        <v>2</v>
      </c>
      <c r="B9" s="2">
        <f t="shared" si="0"/>
        <v>29</v>
      </c>
      <c r="C9" s="2">
        <v>2</v>
      </c>
      <c r="D9" s="2">
        <f t="shared" si="1"/>
        <v>40</v>
      </c>
      <c r="E9" s="2">
        <v>7</v>
      </c>
      <c r="F9" s="2">
        <f t="shared" si="2"/>
        <v>64</v>
      </c>
      <c r="G9" s="2">
        <f t="shared" si="3"/>
        <v>11</v>
      </c>
      <c r="H9" s="2">
        <f t="shared" si="4"/>
        <v>48</v>
      </c>
    </row>
    <row r="10" spans="1:19" x14ac:dyDescent="0.25">
      <c r="A10" s="2">
        <v>4</v>
      </c>
      <c r="B10" s="2">
        <f t="shared" si="0"/>
        <v>57</v>
      </c>
      <c r="C10" s="2">
        <v>4</v>
      </c>
      <c r="D10" s="2">
        <f t="shared" si="1"/>
        <v>80</v>
      </c>
      <c r="E10" s="2">
        <v>10</v>
      </c>
      <c r="F10" s="2">
        <f t="shared" si="2"/>
        <v>91</v>
      </c>
      <c r="G10" s="2">
        <f t="shared" si="3"/>
        <v>18</v>
      </c>
      <c r="H10" s="2">
        <f t="shared" si="4"/>
        <v>78</v>
      </c>
    </row>
    <row r="11" spans="1:19" x14ac:dyDescent="0.25">
      <c r="A11" s="2">
        <v>5</v>
      </c>
      <c r="B11" s="2">
        <f t="shared" si="0"/>
        <v>71</v>
      </c>
      <c r="C11" s="2">
        <v>4</v>
      </c>
      <c r="D11" s="2">
        <f t="shared" si="1"/>
        <v>80</v>
      </c>
      <c r="E11" s="2">
        <v>6</v>
      </c>
      <c r="F11" s="2">
        <f t="shared" si="2"/>
        <v>55</v>
      </c>
      <c r="G11" s="2">
        <f t="shared" si="3"/>
        <v>15</v>
      </c>
      <c r="H11" s="2">
        <f t="shared" si="4"/>
        <v>65</v>
      </c>
    </row>
    <row r="12" spans="1:19" x14ac:dyDescent="0.25">
      <c r="A12" s="2">
        <v>3</v>
      </c>
      <c r="B12" s="2">
        <f t="shared" si="0"/>
        <v>43</v>
      </c>
      <c r="C12" s="2">
        <v>4</v>
      </c>
      <c r="D12" s="2">
        <f t="shared" si="1"/>
        <v>80</v>
      </c>
      <c r="E12" s="2">
        <v>6</v>
      </c>
      <c r="F12" s="2">
        <f t="shared" si="2"/>
        <v>55</v>
      </c>
      <c r="G12" s="2">
        <f t="shared" si="3"/>
        <v>13</v>
      </c>
      <c r="H12" s="2">
        <f t="shared" si="4"/>
        <v>57</v>
      </c>
    </row>
    <row r="13" spans="1:19" x14ac:dyDescent="0.25">
      <c r="A13" s="2">
        <v>4</v>
      </c>
      <c r="B13" s="2">
        <f t="shared" si="0"/>
        <v>57</v>
      </c>
      <c r="C13" s="2">
        <v>2</v>
      </c>
      <c r="D13" s="2">
        <f t="shared" si="1"/>
        <v>40</v>
      </c>
      <c r="E13" s="2">
        <v>5</v>
      </c>
      <c r="F13" s="2">
        <f t="shared" si="2"/>
        <v>45</v>
      </c>
      <c r="G13" s="2">
        <f t="shared" si="3"/>
        <v>11</v>
      </c>
      <c r="H13" s="2">
        <f t="shared" si="4"/>
        <v>48</v>
      </c>
    </row>
    <row r="14" spans="1:19" x14ac:dyDescent="0.25">
      <c r="A14" s="2">
        <v>4</v>
      </c>
      <c r="B14" s="2">
        <f t="shared" si="0"/>
        <v>57</v>
      </c>
      <c r="C14" s="2">
        <v>4</v>
      </c>
      <c r="D14" s="2">
        <f t="shared" si="1"/>
        <v>80</v>
      </c>
      <c r="E14" s="2">
        <v>9</v>
      </c>
      <c r="F14" s="2">
        <f t="shared" si="2"/>
        <v>82</v>
      </c>
      <c r="G14" s="2">
        <f t="shared" si="3"/>
        <v>17</v>
      </c>
      <c r="H14" s="2">
        <f t="shared" si="4"/>
        <v>74</v>
      </c>
    </row>
    <row r="15" spans="1:19" x14ac:dyDescent="0.25">
      <c r="A15" s="2">
        <v>6</v>
      </c>
      <c r="B15" s="2">
        <f t="shared" si="0"/>
        <v>86</v>
      </c>
      <c r="C15" s="2">
        <v>4</v>
      </c>
      <c r="D15" s="2">
        <f t="shared" si="1"/>
        <v>80</v>
      </c>
      <c r="E15" s="2">
        <v>9</v>
      </c>
      <c r="F15" s="2">
        <f t="shared" si="2"/>
        <v>82</v>
      </c>
      <c r="G15" s="2">
        <f t="shared" si="3"/>
        <v>19</v>
      </c>
      <c r="H15" s="2">
        <f t="shared" si="4"/>
        <v>83</v>
      </c>
    </row>
    <row r="16" spans="1:19" x14ac:dyDescent="0.25">
      <c r="A16" s="2">
        <v>2</v>
      </c>
      <c r="B16" s="2">
        <f t="shared" si="0"/>
        <v>29</v>
      </c>
      <c r="C16" s="2">
        <v>5</v>
      </c>
      <c r="D16" s="2">
        <f t="shared" si="1"/>
        <v>100</v>
      </c>
      <c r="E16" s="2">
        <v>3</v>
      </c>
      <c r="F16" s="2">
        <f t="shared" si="2"/>
        <v>27</v>
      </c>
      <c r="G16" s="2">
        <f t="shared" si="3"/>
        <v>10</v>
      </c>
      <c r="H16" s="2">
        <f t="shared" si="4"/>
        <v>43</v>
      </c>
    </row>
    <row r="17" spans="1:19" x14ac:dyDescent="0.25">
      <c r="A17" s="2">
        <v>3</v>
      </c>
      <c r="B17" s="2">
        <f t="shared" si="0"/>
        <v>43</v>
      </c>
      <c r="C17" s="2">
        <v>2</v>
      </c>
      <c r="D17" s="2">
        <f t="shared" si="1"/>
        <v>40</v>
      </c>
      <c r="E17" s="2">
        <v>10</v>
      </c>
      <c r="F17" s="2">
        <f t="shared" si="2"/>
        <v>91</v>
      </c>
      <c r="G17" s="2">
        <f t="shared" si="3"/>
        <v>15</v>
      </c>
      <c r="H17" s="2">
        <f t="shared" si="4"/>
        <v>65</v>
      </c>
    </row>
    <row r="18" spans="1:19" x14ac:dyDescent="0.25">
      <c r="A18" s="2">
        <v>4</v>
      </c>
      <c r="B18" s="2">
        <f t="shared" si="0"/>
        <v>57</v>
      </c>
      <c r="C18" s="2">
        <v>3</v>
      </c>
      <c r="D18" s="2">
        <f t="shared" si="1"/>
        <v>60</v>
      </c>
      <c r="E18" s="2">
        <v>9</v>
      </c>
      <c r="F18" s="2">
        <f t="shared" si="2"/>
        <v>82</v>
      </c>
      <c r="G18" s="2">
        <f t="shared" si="3"/>
        <v>16</v>
      </c>
      <c r="H18" s="2">
        <f t="shared" si="4"/>
        <v>70</v>
      </c>
    </row>
    <row r="19" spans="1:19" x14ac:dyDescent="0.25">
      <c r="A19" s="2">
        <v>5</v>
      </c>
      <c r="B19" s="2">
        <f t="shared" si="0"/>
        <v>71</v>
      </c>
      <c r="C19" s="2">
        <v>3</v>
      </c>
      <c r="D19" s="2">
        <f t="shared" si="1"/>
        <v>60</v>
      </c>
      <c r="E19" s="2">
        <v>6</v>
      </c>
      <c r="F19" s="2">
        <f t="shared" si="2"/>
        <v>55</v>
      </c>
      <c r="G19" s="2">
        <f t="shared" si="3"/>
        <v>14</v>
      </c>
      <c r="H19" s="2">
        <f t="shared" si="4"/>
        <v>61</v>
      </c>
    </row>
    <row r="20" spans="1:19" x14ac:dyDescent="0.25">
      <c r="A20" s="2">
        <v>4</v>
      </c>
      <c r="B20" s="2">
        <f t="shared" si="0"/>
        <v>57</v>
      </c>
      <c r="C20" s="2">
        <v>3</v>
      </c>
      <c r="D20" s="2">
        <f t="shared" si="1"/>
        <v>60</v>
      </c>
      <c r="E20" s="2">
        <v>10</v>
      </c>
      <c r="F20" s="2">
        <f t="shared" si="2"/>
        <v>91</v>
      </c>
      <c r="G20" s="2">
        <f t="shared" si="3"/>
        <v>17</v>
      </c>
      <c r="H20" s="2">
        <f t="shared" si="4"/>
        <v>74</v>
      </c>
    </row>
    <row r="21" spans="1:19" x14ac:dyDescent="0.25">
      <c r="A21" s="2">
        <v>7</v>
      </c>
      <c r="B21" s="2">
        <f t="shared" si="0"/>
        <v>100</v>
      </c>
      <c r="C21" s="2">
        <v>4</v>
      </c>
      <c r="D21" s="2">
        <f t="shared" si="1"/>
        <v>80</v>
      </c>
      <c r="E21" s="2">
        <v>11</v>
      </c>
      <c r="F21" s="2">
        <f t="shared" si="2"/>
        <v>100</v>
      </c>
      <c r="G21" s="2">
        <f t="shared" si="3"/>
        <v>22</v>
      </c>
      <c r="H21" s="2">
        <f t="shared" si="4"/>
        <v>96</v>
      </c>
    </row>
    <row r="22" spans="1:19" x14ac:dyDescent="0.25">
      <c r="A22" s="2">
        <v>1</v>
      </c>
      <c r="B22" s="2">
        <f t="shared" si="0"/>
        <v>14</v>
      </c>
      <c r="C22" s="2">
        <v>4</v>
      </c>
      <c r="D22" s="2">
        <f t="shared" si="1"/>
        <v>80</v>
      </c>
      <c r="E22" s="2">
        <v>9</v>
      </c>
      <c r="F22" s="2">
        <f t="shared" si="2"/>
        <v>82</v>
      </c>
      <c r="G22" s="2">
        <f t="shared" si="3"/>
        <v>14</v>
      </c>
      <c r="H22" s="2">
        <f t="shared" si="4"/>
        <v>61</v>
      </c>
    </row>
    <row r="23" spans="1:19" x14ac:dyDescent="0.25">
      <c r="A23" s="2">
        <v>1</v>
      </c>
      <c r="B23" s="2">
        <f t="shared" si="0"/>
        <v>14</v>
      </c>
      <c r="C23" s="2">
        <v>1</v>
      </c>
      <c r="D23" s="2">
        <f t="shared" si="1"/>
        <v>20</v>
      </c>
      <c r="E23" s="2">
        <v>8</v>
      </c>
      <c r="F23" s="2">
        <f t="shared" si="2"/>
        <v>73</v>
      </c>
      <c r="G23" s="2">
        <f t="shared" si="3"/>
        <v>10</v>
      </c>
      <c r="H23" s="2">
        <f t="shared" si="4"/>
        <v>43</v>
      </c>
    </row>
    <row r="24" spans="1:19" x14ac:dyDescent="0.25">
      <c r="A24" s="2">
        <v>3</v>
      </c>
      <c r="B24" s="2">
        <f t="shared" si="0"/>
        <v>43</v>
      </c>
      <c r="C24" s="2">
        <v>3</v>
      </c>
      <c r="D24" s="2">
        <f t="shared" si="1"/>
        <v>60</v>
      </c>
      <c r="E24" s="2">
        <v>9</v>
      </c>
      <c r="F24" s="2">
        <f t="shared" si="2"/>
        <v>82</v>
      </c>
      <c r="G24" s="2">
        <f t="shared" si="3"/>
        <v>15</v>
      </c>
      <c r="H24" s="2">
        <f t="shared" si="4"/>
        <v>65</v>
      </c>
    </row>
    <row r="25" spans="1:19" x14ac:dyDescent="0.25">
      <c r="A25" s="2">
        <v>7</v>
      </c>
      <c r="B25" s="2">
        <f t="shared" si="0"/>
        <v>100</v>
      </c>
      <c r="C25" s="2">
        <v>4</v>
      </c>
      <c r="D25" s="2">
        <f t="shared" si="1"/>
        <v>80</v>
      </c>
      <c r="E25" s="2">
        <v>10</v>
      </c>
      <c r="F25" s="2">
        <f t="shared" si="2"/>
        <v>91</v>
      </c>
      <c r="G25" s="2">
        <f t="shared" si="3"/>
        <v>21</v>
      </c>
      <c r="H25" s="2">
        <f t="shared" si="4"/>
        <v>91</v>
      </c>
    </row>
    <row r="26" spans="1:19" x14ac:dyDescent="0.25">
      <c r="A26" s="2">
        <v>3</v>
      </c>
      <c r="B26" s="2">
        <f t="shared" si="0"/>
        <v>43</v>
      </c>
      <c r="C26" s="2">
        <v>1</v>
      </c>
      <c r="D26" s="2">
        <f t="shared" si="1"/>
        <v>20</v>
      </c>
      <c r="E26" s="2">
        <v>7</v>
      </c>
      <c r="F26" s="2">
        <f t="shared" si="2"/>
        <v>64</v>
      </c>
      <c r="G26" s="2">
        <f t="shared" si="3"/>
        <v>11</v>
      </c>
      <c r="H26" s="2">
        <f t="shared" si="4"/>
        <v>48</v>
      </c>
    </row>
    <row r="27" spans="1:19" x14ac:dyDescent="0.25">
      <c r="A27" s="2">
        <v>5</v>
      </c>
      <c r="B27" s="2">
        <f t="shared" si="0"/>
        <v>71</v>
      </c>
      <c r="C27" s="2">
        <v>1</v>
      </c>
      <c r="D27" s="2">
        <f t="shared" si="1"/>
        <v>20</v>
      </c>
      <c r="E27" s="2">
        <v>9</v>
      </c>
      <c r="F27" s="2">
        <f t="shared" si="2"/>
        <v>82</v>
      </c>
      <c r="G27" s="2">
        <f t="shared" si="3"/>
        <v>15</v>
      </c>
      <c r="H27" s="2">
        <f t="shared" si="4"/>
        <v>65</v>
      </c>
    </row>
    <row r="28" spans="1:19" ht="45" x14ac:dyDescent="0.25">
      <c r="J28" s="1" t="s">
        <v>48</v>
      </c>
      <c r="N28" s="2" t="s">
        <v>49</v>
      </c>
      <c r="R28" s="2" t="s">
        <v>50</v>
      </c>
    </row>
    <row r="29" spans="1:19" x14ac:dyDescent="0.25">
      <c r="J29" s="2" t="s">
        <v>51</v>
      </c>
      <c r="K29" s="2">
        <v>4</v>
      </c>
      <c r="L29" s="2">
        <f>ROUND(((K29/10)*100),0)</f>
        <v>40</v>
      </c>
      <c r="M29" s="2">
        <v>7</v>
      </c>
      <c r="N29" s="2">
        <f>ROUND(((M29/13)*100),0)</f>
        <v>54</v>
      </c>
      <c r="P29" s="2">
        <f>ROUND(((O29/10)*100),0)</f>
        <v>0</v>
      </c>
      <c r="Q29" s="2">
        <f>SUM(K29,M29,O29)</f>
        <v>11</v>
      </c>
      <c r="R29" s="2">
        <f>ROUND(((Q29/51)*100),0)</f>
        <v>22</v>
      </c>
      <c r="S29" s="2">
        <f t="shared" ref="S29:S46" si="5">SUM(H18,R29)/2</f>
        <v>46</v>
      </c>
    </row>
    <row r="30" spans="1:19" x14ac:dyDescent="0.25">
      <c r="L30" s="2">
        <f t="shared" ref="L30:L46" si="6">ROUND(((K30/10)*100),0)</f>
        <v>0</v>
      </c>
      <c r="N30" s="2">
        <f t="shared" ref="N30:N46" si="7">ROUND(((M30/13)*100),0)</f>
        <v>0</v>
      </c>
      <c r="P30" s="2">
        <f t="shared" ref="P30:P46" si="8">ROUND(((O30/10)*100),0)</f>
        <v>0</v>
      </c>
      <c r="Q30" s="2">
        <f t="shared" ref="Q30:Q46" si="9">SUM(K30,M30,O30)</f>
        <v>0</v>
      </c>
      <c r="R30" s="2">
        <f t="shared" ref="R30:R46" si="10">ROUND(((Q30/51)*100),0)</f>
        <v>0</v>
      </c>
      <c r="S30" s="2">
        <f t="shared" si="5"/>
        <v>30.5</v>
      </c>
    </row>
    <row r="31" spans="1:19" x14ac:dyDescent="0.25">
      <c r="L31" s="2">
        <f t="shared" si="6"/>
        <v>0</v>
      </c>
      <c r="N31" s="2">
        <f t="shared" si="7"/>
        <v>0</v>
      </c>
      <c r="P31" s="2">
        <f t="shared" si="8"/>
        <v>0</v>
      </c>
      <c r="Q31" s="2">
        <f t="shared" si="9"/>
        <v>0</v>
      </c>
      <c r="R31" s="2">
        <f t="shared" si="10"/>
        <v>0</v>
      </c>
      <c r="S31" s="2">
        <f t="shared" si="5"/>
        <v>37</v>
      </c>
    </row>
    <row r="32" spans="1:19" x14ac:dyDescent="0.25">
      <c r="L32" s="2">
        <f t="shared" si="6"/>
        <v>0</v>
      </c>
      <c r="N32" s="2">
        <f t="shared" si="7"/>
        <v>0</v>
      </c>
      <c r="P32" s="2">
        <f t="shared" si="8"/>
        <v>0</v>
      </c>
      <c r="Q32" s="2">
        <f t="shared" si="9"/>
        <v>0</v>
      </c>
      <c r="R32" s="2">
        <f t="shared" si="10"/>
        <v>0</v>
      </c>
      <c r="S32" s="2">
        <f t="shared" si="5"/>
        <v>48</v>
      </c>
    </row>
    <row r="33" spans="12:19" x14ac:dyDescent="0.25">
      <c r="L33" s="2">
        <f t="shared" si="6"/>
        <v>0</v>
      </c>
      <c r="N33" s="2">
        <f t="shared" si="7"/>
        <v>0</v>
      </c>
      <c r="P33" s="2">
        <f t="shared" si="8"/>
        <v>0</v>
      </c>
      <c r="Q33" s="2">
        <f t="shared" si="9"/>
        <v>0</v>
      </c>
      <c r="R33" s="2">
        <f t="shared" si="10"/>
        <v>0</v>
      </c>
      <c r="S33" s="2">
        <f t="shared" si="5"/>
        <v>30.5</v>
      </c>
    </row>
    <row r="34" spans="12:19" x14ac:dyDescent="0.25">
      <c r="L34" s="2">
        <f t="shared" si="6"/>
        <v>0</v>
      </c>
      <c r="N34" s="2">
        <f t="shared" si="7"/>
        <v>0</v>
      </c>
      <c r="P34" s="2">
        <f t="shared" si="8"/>
        <v>0</v>
      </c>
      <c r="Q34" s="2">
        <f t="shared" si="9"/>
        <v>0</v>
      </c>
      <c r="R34" s="2">
        <f t="shared" si="10"/>
        <v>0</v>
      </c>
      <c r="S34" s="2">
        <f t="shared" si="5"/>
        <v>21.5</v>
      </c>
    </row>
    <row r="35" spans="12:19" x14ac:dyDescent="0.25">
      <c r="L35" s="2">
        <f t="shared" si="6"/>
        <v>0</v>
      </c>
      <c r="N35" s="2">
        <f t="shared" si="7"/>
        <v>0</v>
      </c>
      <c r="P35" s="2">
        <f t="shared" si="8"/>
        <v>0</v>
      </c>
      <c r="Q35" s="2">
        <f t="shared" si="9"/>
        <v>0</v>
      </c>
      <c r="R35" s="2">
        <f t="shared" si="10"/>
        <v>0</v>
      </c>
      <c r="S35" s="2">
        <f t="shared" si="5"/>
        <v>32.5</v>
      </c>
    </row>
    <row r="36" spans="12:19" x14ac:dyDescent="0.25">
      <c r="L36" s="2">
        <f t="shared" si="6"/>
        <v>0</v>
      </c>
      <c r="N36" s="2">
        <f t="shared" si="7"/>
        <v>0</v>
      </c>
      <c r="P36" s="2">
        <f t="shared" si="8"/>
        <v>0</v>
      </c>
      <c r="Q36" s="2">
        <f t="shared" si="9"/>
        <v>0</v>
      </c>
      <c r="R36" s="2">
        <f t="shared" si="10"/>
        <v>0</v>
      </c>
      <c r="S36" s="2">
        <f t="shared" si="5"/>
        <v>45.5</v>
      </c>
    </row>
    <row r="37" spans="12:19" x14ac:dyDescent="0.25">
      <c r="L37" s="2">
        <f t="shared" si="6"/>
        <v>0</v>
      </c>
      <c r="N37" s="2">
        <f t="shared" si="7"/>
        <v>0</v>
      </c>
      <c r="P37" s="2">
        <f t="shared" si="8"/>
        <v>0</v>
      </c>
      <c r="Q37" s="2">
        <f t="shared" si="9"/>
        <v>0</v>
      </c>
      <c r="R37" s="2">
        <f t="shared" si="10"/>
        <v>0</v>
      </c>
      <c r="S37" s="2">
        <f t="shared" si="5"/>
        <v>24</v>
      </c>
    </row>
    <row r="38" spans="12:19" x14ac:dyDescent="0.25">
      <c r="L38" s="2">
        <f t="shared" si="6"/>
        <v>0</v>
      </c>
      <c r="N38" s="2">
        <f t="shared" si="7"/>
        <v>0</v>
      </c>
      <c r="P38" s="2">
        <f t="shared" si="8"/>
        <v>0</v>
      </c>
      <c r="Q38" s="2">
        <f t="shared" si="9"/>
        <v>0</v>
      </c>
      <c r="R38" s="2">
        <f t="shared" si="10"/>
        <v>0</v>
      </c>
      <c r="S38" s="2">
        <f t="shared" si="5"/>
        <v>32.5</v>
      </c>
    </row>
    <row r="39" spans="12:19" x14ac:dyDescent="0.25">
      <c r="L39" s="2">
        <f t="shared" si="6"/>
        <v>0</v>
      </c>
      <c r="N39" s="2">
        <f t="shared" si="7"/>
        <v>0</v>
      </c>
      <c r="P39" s="2">
        <f t="shared" si="8"/>
        <v>0</v>
      </c>
      <c r="Q39" s="2">
        <f t="shared" si="9"/>
        <v>0</v>
      </c>
      <c r="R39" s="2">
        <f t="shared" si="10"/>
        <v>0</v>
      </c>
      <c r="S39" s="2">
        <f t="shared" si="5"/>
        <v>0</v>
      </c>
    </row>
    <row r="40" spans="12:19" x14ac:dyDescent="0.25">
      <c r="L40" s="2">
        <f t="shared" si="6"/>
        <v>0</v>
      </c>
      <c r="N40" s="2">
        <f t="shared" si="7"/>
        <v>0</v>
      </c>
      <c r="P40" s="2">
        <f t="shared" si="8"/>
        <v>0</v>
      </c>
      <c r="Q40" s="2">
        <f t="shared" si="9"/>
        <v>0</v>
      </c>
      <c r="R40" s="2">
        <f t="shared" si="10"/>
        <v>0</v>
      </c>
      <c r="S40" s="2">
        <f t="shared" si="5"/>
        <v>0</v>
      </c>
    </row>
    <row r="41" spans="12:19" x14ac:dyDescent="0.25">
      <c r="L41" s="2">
        <f t="shared" si="6"/>
        <v>0</v>
      </c>
      <c r="N41" s="2">
        <f t="shared" si="7"/>
        <v>0</v>
      </c>
      <c r="P41" s="2">
        <f t="shared" si="8"/>
        <v>0</v>
      </c>
      <c r="Q41" s="2">
        <f t="shared" si="9"/>
        <v>0</v>
      </c>
      <c r="R41" s="2">
        <f t="shared" si="10"/>
        <v>0</v>
      </c>
      <c r="S41" s="2">
        <f t="shared" si="5"/>
        <v>0</v>
      </c>
    </row>
    <row r="42" spans="12:19" x14ac:dyDescent="0.25">
      <c r="L42" s="2">
        <f t="shared" si="6"/>
        <v>0</v>
      </c>
      <c r="N42" s="2">
        <f t="shared" si="7"/>
        <v>0</v>
      </c>
      <c r="P42" s="2">
        <f t="shared" si="8"/>
        <v>0</v>
      </c>
      <c r="Q42" s="2">
        <f t="shared" si="9"/>
        <v>0</v>
      </c>
      <c r="R42" s="2">
        <f t="shared" si="10"/>
        <v>0</v>
      </c>
      <c r="S42" s="2">
        <f t="shared" si="5"/>
        <v>0</v>
      </c>
    </row>
    <row r="43" spans="12:19" x14ac:dyDescent="0.25">
      <c r="L43" s="2">
        <f t="shared" si="6"/>
        <v>0</v>
      </c>
      <c r="N43" s="2">
        <f t="shared" si="7"/>
        <v>0</v>
      </c>
      <c r="P43" s="2">
        <f t="shared" si="8"/>
        <v>0</v>
      </c>
      <c r="Q43" s="2">
        <f t="shared" si="9"/>
        <v>0</v>
      </c>
      <c r="R43" s="2">
        <f t="shared" si="10"/>
        <v>0</v>
      </c>
      <c r="S43" s="2">
        <f t="shared" si="5"/>
        <v>0</v>
      </c>
    </row>
    <row r="44" spans="12:19" x14ac:dyDescent="0.25">
      <c r="L44" s="2">
        <f t="shared" si="6"/>
        <v>0</v>
      </c>
      <c r="N44" s="2">
        <f t="shared" si="7"/>
        <v>0</v>
      </c>
      <c r="P44" s="2">
        <f t="shared" si="8"/>
        <v>0</v>
      </c>
      <c r="Q44" s="2">
        <f t="shared" si="9"/>
        <v>0</v>
      </c>
      <c r="R44" s="2">
        <f t="shared" si="10"/>
        <v>0</v>
      </c>
      <c r="S44" s="2">
        <f t="shared" si="5"/>
        <v>0</v>
      </c>
    </row>
    <row r="45" spans="12:19" x14ac:dyDescent="0.25">
      <c r="L45" s="2">
        <f t="shared" si="6"/>
        <v>0</v>
      </c>
      <c r="N45" s="2">
        <f t="shared" si="7"/>
        <v>0</v>
      </c>
      <c r="P45" s="2">
        <f t="shared" si="8"/>
        <v>0</v>
      </c>
      <c r="Q45" s="2">
        <f t="shared" si="9"/>
        <v>0</v>
      </c>
      <c r="R45" s="2">
        <f t="shared" si="10"/>
        <v>0</v>
      </c>
      <c r="S45" s="2">
        <f t="shared" si="5"/>
        <v>0</v>
      </c>
    </row>
    <row r="46" spans="12:19" x14ac:dyDescent="0.25">
      <c r="L46" s="2">
        <f t="shared" si="6"/>
        <v>0</v>
      </c>
      <c r="N46" s="2">
        <f t="shared" si="7"/>
        <v>0</v>
      </c>
      <c r="P46" s="2">
        <f t="shared" si="8"/>
        <v>0</v>
      </c>
      <c r="Q46" s="2">
        <f t="shared" si="9"/>
        <v>0</v>
      </c>
      <c r="R46" s="2">
        <f t="shared" si="10"/>
        <v>0</v>
      </c>
      <c r="S46" s="2">
        <f t="shared" si="5"/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7" workbookViewId="0">
      <selection activeCell="I34" sqref="I34"/>
    </sheetView>
  </sheetViews>
  <sheetFormatPr defaultRowHeight="15" x14ac:dyDescent="0.25"/>
  <cols>
    <col min="1" max="1" width="12.85546875" style="2" customWidth="1"/>
    <col min="2" max="2" width="11" style="2" bestFit="1" customWidth="1"/>
    <col min="3" max="3" width="12.85546875" style="2" bestFit="1" customWidth="1"/>
    <col min="4" max="4" width="11" style="2" bestFit="1" customWidth="1"/>
    <col min="5" max="5" width="12" style="2" bestFit="1" customWidth="1"/>
    <col min="6" max="6" width="11" style="2" bestFit="1" customWidth="1"/>
    <col min="7" max="7" width="12.28515625" style="2" bestFit="1" customWidth="1"/>
    <col min="8" max="8" width="16" style="2" bestFit="1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3</v>
      </c>
      <c r="B2" s="2">
        <f>ROUND(((A2/7)*100),0)</f>
        <v>43</v>
      </c>
      <c r="C2" s="2">
        <v>4</v>
      </c>
      <c r="D2" s="2">
        <f>ROUND(((C2/5)*100),0)</f>
        <v>80</v>
      </c>
      <c r="E2" s="2">
        <v>8</v>
      </c>
      <c r="F2" s="2">
        <f>ROUND(((E2/11)*100),0)</f>
        <v>73</v>
      </c>
      <c r="G2" s="2">
        <f>SUM(A2, C2, E2)</f>
        <v>15</v>
      </c>
      <c r="H2" s="2">
        <f>ROUND(((G2/23)*100),0)</f>
        <v>65</v>
      </c>
    </row>
    <row r="3" spans="1:19" x14ac:dyDescent="0.25">
      <c r="A3" s="2">
        <v>6</v>
      </c>
      <c r="B3" s="2">
        <f t="shared" ref="B3:B16" si="0">ROUND(((A3/7)*100),0)</f>
        <v>86</v>
      </c>
      <c r="C3" s="2">
        <v>4</v>
      </c>
      <c r="D3" s="2">
        <f t="shared" ref="D3:D16" si="1">ROUND(((C3/5)*100),0)</f>
        <v>80</v>
      </c>
      <c r="E3" s="2">
        <v>9</v>
      </c>
      <c r="F3" s="2">
        <f t="shared" ref="F3:F16" si="2">ROUND(((E3/11)*100),0)</f>
        <v>82</v>
      </c>
      <c r="G3" s="2">
        <f t="shared" ref="G3:G16" si="3">SUM(A3, C3, E3)</f>
        <v>19</v>
      </c>
      <c r="H3" s="2">
        <f t="shared" ref="H3:H16" si="4">ROUND(((G3/23)*100),0)</f>
        <v>83</v>
      </c>
    </row>
    <row r="4" spans="1:19" x14ac:dyDescent="0.25">
      <c r="A4" s="2">
        <v>4</v>
      </c>
      <c r="B4" s="2">
        <f t="shared" si="0"/>
        <v>57</v>
      </c>
      <c r="C4" s="2">
        <v>4</v>
      </c>
      <c r="D4" s="2">
        <f t="shared" si="1"/>
        <v>80</v>
      </c>
      <c r="E4" s="2">
        <v>8</v>
      </c>
      <c r="F4" s="2">
        <f t="shared" si="2"/>
        <v>73</v>
      </c>
      <c r="G4" s="2">
        <f t="shared" si="3"/>
        <v>16</v>
      </c>
      <c r="H4" s="2">
        <f t="shared" si="4"/>
        <v>70</v>
      </c>
    </row>
    <row r="5" spans="1:19" x14ac:dyDescent="0.25">
      <c r="A5" s="2">
        <v>4</v>
      </c>
      <c r="B5" s="2">
        <f t="shared" si="0"/>
        <v>57</v>
      </c>
      <c r="C5" s="2">
        <v>5</v>
      </c>
      <c r="D5" s="2">
        <f t="shared" si="1"/>
        <v>100</v>
      </c>
      <c r="E5" s="2">
        <v>10</v>
      </c>
      <c r="F5" s="2">
        <f t="shared" si="2"/>
        <v>91</v>
      </c>
      <c r="G5" s="2">
        <f t="shared" si="3"/>
        <v>19</v>
      </c>
      <c r="H5" s="2">
        <f t="shared" si="4"/>
        <v>83</v>
      </c>
    </row>
    <row r="6" spans="1:19" x14ac:dyDescent="0.25">
      <c r="A6" s="2">
        <v>4</v>
      </c>
      <c r="B6" s="2">
        <f t="shared" si="0"/>
        <v>57</v>
      </c>
      <c r="C6" s="2">
        <v>4</v>
      </c>
      <c r="D6" s="2">
        <f t="shared" si="1"/>
        <v>80</v>
      </c>
      <c r="E6" s="2">
        <v>7</v>
      </c>
      <c r="F6" s="2">
        <f t="shared" si="2"/>
        <v>64</v>
      </c>
      <c r="G6" s="2">
        <f t="shared" si="3"/>
        <v>15</v>
      </c>
      <c r="H6" s="2">
        <f t="shared" si="4"/>
        <v>65</v>
      </c>
    </row>
    <row r="7" spans="1:19" x14ac:dyDescent="0.25">
      <c r="A7" s="2">
        <v>4</v>
      </c>
      <c r="B7" s="2">
        <f t="shared" si="0"/>
        <v>57</v>
      </c>
      <c r="C7" s="2">
        <v>4</v>
      </c>
      <c r="D7" s="2">
        <f t="shared" si="1"/>
        <v>80</v>
      </c>
      <c r="E7" s="2">
        <v>11</v>
      </c>
      <c r="F7" s="2">
        <f t="shared" si="2"/>
        <v>100</v>
      </c>
      <c r="G7" s="2">
        <f t="shared" si="3"/>
        <v>19</v>
      </c>
      <c r="H7" s="2">
        <f t="shared" si="4"/>
        <v>83</v>
      </c>
    </row>
    <row r="8" spans="1:19" x14ac:dyDescent="0.25">
      <c r="A8" s="2">
        <v>6</v>
      </c>
      <c r="B8" s="2">
        <f t="shared" si="0"/>
        <v>86</v>
      </c>
      <c r="C8" s="2">
        <v>4</v>
      </c>
      <c r="D8" s="2">
        <f t="shared" si="1"/>
        <v>80</v>
      </c>
      <c r="E8" s="2">
        <v>9</v>
      </c>
      <c r="F8" s="2">
        <f t="shared" si="2"/>
        <v>82</v>
      </c>
      <c r="G8" s="2">
        <f t="shared" si="3"/>
        <v>19</v>
      </c>
      <c r="H8" s="2">
        <f t="shared" si="4"/>
        <v>83</v>
      </c>
    </row>
    <row r="9" spans="1:19" x14ac:dyDescent="0.25">
      <c r="A9" s="2">
        <v>5</v>
      </c>
      <c r="B9" s="2">
        <f t="shared" si="0"/>
        <v>71</v>
      </c>
      <c r="C9" s="2">
        <v>5</v>
      </c>
      <c r="D9" s="2">
        <f t="shared" si="1"/>
        <v>100</v>
      </c>
      <c r="E9" s="2">
        <v>6</v>
      </c>
      <c r="F9" s="2">
        <f t="shared" si="2"/>
        <v>55</v>
      </c>
      <c r="G9" s="2">
        <f t="shared" si="3"/>
        <v>16</v>
      </c>
      <c r="H9" s="2">
        <f t="shared" si="4"/>
        <v>70</v>
      </c>
    </row>
    <row r="10" spans="1:19" x14ac:dyDescent="0.25">
      <c r="A10" s="2">
        <v>7</v>
      </c>
      <c r="B10" s="2">
        <f t="shared" si="0"/>
        <v>100</v>
      </c>
      <c r="C10" s="2">
        <v>5</v>
      </c>
      <c r="D10" s="2">
        <f t="shared" si="1"/>
        <v>100</v>
      </c>
      <c r="E10" s="2">
        <v>9</v>
      </c>
      <c r="F10" s="2">
        <f t="shared" si="2"/>
        <v>82</v>
      </c>
      <c r="G10" s="2">
        <f t="shared" si="3"/>
        <v>21</v>
      </c>
      <c r="H10" s="2">
        <f t="shared" si="4"/>
        <v>91</v>
      </c>
    </row>
    <row r="11" spans="1:19" x14ac:dyDescent="0.25">
      <c r="A11" s="2">
        <v>2</v>
      </c>
      <c r="B11" s="2">
        <f t="shared" si="0"/>
        <v>29</v>
      </c>
      <c r="C11" s="2">
        <v>2</v>
      </c>
      <c r="D11" s="2">
        <f t="shared" si="1"/>
        <v>40</v>
      </c>
      <c r="E11" s="2">
        <v>9</v>
      </c>
      <c r="F11" s="2">
        <f t="shared" si="2"/>
        <v>82</v>
      </c>
      <c r="G11" s="2">
        <f t="shared" si="3"/>
        <v>13</v>
      </c>
      <c r="H11" s="2">
        <f t="shared" si="4"/>
        <v>57</v>
      </c>
    </row>
    <row r="12" spans="1:19" x14ac:dyDescent="0.25">
      <c r="A12" s="2">
        <v>7</v>
      </c>
      <c r="B12" s="2">
        <f t="shared" si="0"/>
        <v>100</v>
      </c>
      <c r="C12" s="2">
        <v>5</v>
      </c>
      <c r="D12" s="2">
        <f t="shared" si="1"/>
        <v>100</v>
      </c>
      <c r="E12" s="2">
        <v>10</v>
      </c>
      <c r="F12" s="2">
        <f t="shared" si="2"/>
        <v>91</v>
      </c>
      <c r="G12" s="2">
        <f t="shared" si="3"/>
        <v>22</v>
      </c>
      <c r="H12" s="2">
        <f t="shared" si="4"/>
        <v>96</v>
      </c>
    </row>
    <row r="13" spans="1:19" x14ac:dyDescent="0.25">
      <c r="A13" s="2">
        <v>6</v>
      </c>
      <c r="B13" s="2">
        <f t="shared" si="0"/>
        <v>86</v>
      </c>
      <c r="C13" s="2">
        <v>5</v>
      </c>
      <c r="D13" s="2">
        <f t="shared" si="1"/>
        <v>100</v>
      </c>
      <c r="E13" s="2">
        <v>10</v>
      </c>
      <c r="F13" s="2">
        <f t="shared" si="2"/>
        <v>91</v>
      </c>
      <c r="G13" s="2">
        <f t="shared" si="3"/>
        <v>21</v>
      </c>
      <c r="H13" s="2">
        <f t="shared" si="4"/>
        <v>91</v>
      </c>
    </row>
    <row r="14" spans="1:19" x14ac:dyDescent="0.25">
      <c r="A14" s="2">
        <v>5</v>
      </c>
      <c r="B14" s="2">
        <f t="shared" si="0"/>
        <v>71</v>
      </c>
      <c r="C14" s="2">
        <v>4</v>
      </c>
      <c r="D14" s="2">
        <f t="shared" si="1"/>
        <v>80</v>
      </c>
      <c r="E14" s="2">
        <v>10</v>
      </c>
      <c r="F14" s="2">
        <f t="shared" si="2"/>
        <v>91</v>
      </c>
      <c r="G14" s="2">
        <f t="shared" si="3"/>
        <v>19</v>
      </c>
      <c r="H14" s="2">
        <f t="shared" si="4"/>
        <v>83</v>
      </c>
    </row>
    <row r="15" spans="1:19" x14ac:dyDescent="0.25">
      <c r="A15" s="2">
        <v>4</v>
      </c>
      <c r="B15" s="2">
        <f t="shared" si="0"/>
        <v>57</v>
      </c>
      <c r="C15" s="2">
        <v>5</v>
      </c>
      <c r="D15" s="2">
        <f t="shared" si="1"/>
        <v>100</v>
      </c>
      <c r="E15" s="2">
        <v>10</v>
      </c>
      <c r="F15" s="2">
        <f t="shared" si="2"/>
        <v>91</v>
      </c>
      <c r="G15" s="2">
        <f t="shared" si="3"/>
        <v>19</v>
      </c>
      <c r="H15" s="2">
        <f t="shared" si="4"/>
        <v>83</v>
      </c>
    </row>
    <row r="16" spans="1:19" x14ac:dyDescent="0.25">
      <c r="A16" s="2">
        <v>3</v>
      </c>
      <c r="B16" s="2">
        <f t="shared" si="0"/>
        <v>43</v>
      </c>
      <c r="C16" s="2">
        <v>5</v>
      </c>
      <c r="D16" s="2">
        <f t="shared" si="1"/>
        <v>100</v>
      </c>
      <c r="E16" s="2">
        <v>10</v>
      </c>
      <c r="F16" s="2">
        <f t="shared" si="2"/>
        <v>91</v>
      </c>
      <c r="G16" s="2">
        <f t="shared" si="3"/>
        <v>18</v>
      </c>
      <c r="H16" s="2">
        <f t="shared" si="4"/>
        <v>78</v>
      </c>
    </row>
    <row r="17" spans="10:19" ht="45" x14ac:dyDescent="0.25">
      <c r="J17" s="1" t="s">
        <v>48</v>
      </c>
      <c r="N17" s="2" t="s">
        <v>49</v>
      </c>
      <c r="R17" s="2" t="s">
        <v>50</v>
      </c>
    </row>
    <row r="18" spans="10:19" x14ac:dyDescent="0.25">
      <c r="J18" s="2" t="s">
        <v>51</v>
      </c>
      <c r="K18" s="2">
        <v>4</v>
      </c>
      <c r="L18" s="2">
        <f>ROUND(((K18/10)*100),0)</f>
        <v>40</v>
      </c>
      <c r="M18" s="2">
        <v>7</v>
      </c>
      <c r="N18" s="2">
        <f>ROUND(((M18/13)*100),0)</f>
        <v>54</v>
      </c>
      <c r="P18" s="2">
        <f>ROUND(((O18/10)*100),0)</f>
        <v>0</v>
      </c>
      <c r="Q18" s="2">
        <f>SUM(K18,M18,O18)</f>
        <v>11</v>
      </c>
      <c r="R18" s="2">
        <f>ROUND(((Q18/51)*100),0)</f>
        <v>22</v>
      </c>
      <c r="S18" s="2">
        <f>SUM(H18,R18)/2</f>
        <v>11</v>
      </c>
    </row>
    <row r="19" spans="10:19" x14ac:dyDescent="0.25">
      <c r="L19" s="2">
        <f t="shared" ref="L19:L35" si="5">ROUND(((K19/10)*100),0)</f>
        <v>0</v>
      </c>
      <c r="N19" s="2">
        <f t="shared" ref="N19:N35" si="6">ROUND(((M19/13)*100),0)</f>
        <v>0</v>
      </c>
      <c r="P19" s="2">
        <f t="shared" ref="P19:P35" si="7">ROUND(((O19/10)*100),0)</f>
        <v>0</v>
      </c>
      <c r="Q19" s="2">
        <f t="shared" ref="Q19:Q35" si="8">SUM(K19,M19,O19)</f>
        <v>0</v>
      </c>
      <c r="R19" s="2">
        <f t="shared" ref="R19:R35" si="9">ROUND(((Q19/51)*100),0)</f>
        <v>0</v>
      </c>
      <c r="S19" s="2">
        <f t="shared" ref="S19:S35" si="10">SUM(H19,R19)/2</f>
        <v>0</v>
      </c>
    </row>
    <row r="20" spans="10:19" x14ac:dyDescent="0.25">
      <c r="L20" s="2">
        <f t="shared" si="5"/>
        <v>0</v>
      </c>
      <c r="N20" s="2">
        <f t="shared" si="6"/>
        <v>0</v>
      </c>
      <c r="P20" s="2">
        <f t="shared" si="7"/>
        <v>0</v>
      </c>
      <c r="Q20" s="2">
        <f t="shared" si="8"/>
        <v>0</v>
      </c>
      <c r="R20" s="2">
        <f t="shared" si="9"/>
        <v>0</v>
      </c>
      <c r="S20" s="2">
        <f t="shared" si="10"/>
        <v>0</v>
      </c>
    </row>
    <row r="21" spans="10:19" x14ac:dyDescent="0.25">
      <c r="L21" s="2">
        <f t="shared" si="5"/>
        <v>0</v>
      </c>
      <c r="N21" s="2">
        <f t="shared" si="6"/>
        <v>0</v>
      </c>
      <c r="P21" s="2">
        <f t="shared" si="7"/>
        <v>0</v>
      </c>
      <c r="Q21" s="2">
        <f t="shared" si="8"/>
        <v>0</v>
      </c>
      <c r="R21" s="2">
        <f t="shared" si="9"/>
        <v>0</v>
      </c>
      <c r="S21" s="2">
        <f t="shared" si="10"/>
        <v>0</v>
      </c>
    </row>
    <row r="22" spans="10:19" x14ac:dyDescent="0.25">
      <c r="L22" s="2">
        <f t="shared" si="5"/>
        <v>0</v>
      </c>
      <c r="N22" s="2">
        <f t="shared" si="6"/>
        <v>0</v>
      </c>
      <c r="P22" s="2">
        <f t="shared" si="7"/>
        <v>0</v>
      </c>
      <c r="Q22" s="2">
        <f t="shared" si="8"/>
        <v>0</v>
      </c>
      <c r="R22" s="2">
        <f t="shared" si="9"/>
        <v>0</v>
      </c>
      <c r="S22" s="2">
        <f t="shared" si="10"/>
        <v>0</v>
      </c>
    </row>
    <row r="23" spans="10:19" x14ac:dyDescent="0.25">
      <c r="L23" s="2">
        <f t="shared" si="5"/>
        <v>0</v>
      </c>
      <c r="N23" s="2">
        <f t="shared" si="6"/>
        <v>0</v>
      </c>
      <c r="P23" s="2">
        <f t="shared" si="7"/>
        <v>0</v>
      </c>
      <c r="Q23" s="2">
        <f t="shared" si="8"/>
        <v>0</v>
      </c>
      <c r="R23" s="2">
        <f t="shared" si="9"/>
        <v>0</v>
      </c>
      <c r="S23" s="2">
        <f t="shared" si="10"/>
        <v>0</v>
      </c>
    </row>
    <row r="24" spans="10:19" x14ac:dyDescent="0.25">
      <c r="L24" s="2">
        <f t="shared" si="5"/>
        <v>0</v>
      </c>
      <c r="N24" s="2">
        <f t="shared" si="6"/>
        <v>0</v>
      </c>
      <c r="P24" s="2">
        <f t="shared" si="7"/>
        <v>0</v>
      </c>
      <c r="Q24" s="2">
        <f t="shared" si="8"/>
        <v>0</v>
      </c>
      <c r="R24" s="2">
        <f t="shared" si="9"/>
        <v>0</v>
      </c>
      <c r="S24" s="2">
        <f t="shared" si="10"/>
        <v>0</v>
      </c>
    </row>
    <row r="25" spans="10:19" x14ac:dyDescent="0.25">
      <c r="L25" s="2">
        <f t="shared" si="5"/>
        <v>0</v>
      </c>
      <c r="N25" s="2">
        <f t="shared" si="6"/>
        <v>0</v>
      </c>
      <c r="P25" s="2">
        <f t="shared" si="7"/>
        <v>0</v>
      </c>
      <c r="Q25" s="2">
        <f t="shared" si="8"/>
        <v>0</v>
      </c>
      <c r="R25" s="2">
        <f t="shared" si="9"/>
        <v>0</v>
      </c>
      <c r="S25" s="2">
        <f t="shared" si="10"/>
        <v>0</v>
      </c>
    </row>
    <row r="26" spans="10:19" x14ac:dyDescent="0.25">
      <c r="L26" s="2">
        <f t="shared" si="5"/>
        <v>0</v>
      </c>
      <c r="N26" s="2">
        <f t="shared" si="6"/>
        <v>0</v>
      </c>
      <c r="P26" s="2">
        <f t="shared" si="7"/>
        <v>0</v>
      </c>
      <c r="Q26" s="2">
        <f t="shared" si="8"/>
        <v>0</v>
      </c>
      <c r="R26" s="2">
        <f t="shared" si="9"/>
        <v>0</v>
      </c>
      <c r="S26" s="2">
        <f t="shared" si="10"/>
        <v>0</v>
      </c>
    </row>
    <row r="27" spans="10:19" x14ac:dyDescent="0.25">
      <c r="L27" s="2">
        <f t="shared" si="5"/>
        <v>0</v>
      </c>
      <c r="N27" s="2">
        <f t="shared" si="6"/>
        <v>0</v>
      </c>
      <c r="P27" s="2">
        <f t="shared" si="7"/>
        <v>0</v>
      </c>
      <c r="Q27" s="2">
        <f t="shared" si="8"/>
        <v>0</v>
      </c>
      <c r="R27" s="2">
        <f t="shared" si="9"/>
        <v>0</v>
      </c>
      <c r="S27" s="2">
        <f t="shared" si="10"/>
        <v>0</v>
      </c>
    </row>
    <row r="28" spans="10:19" x14ac:dyDescent="0.25">
      <c r="L28" s="2">
        <f t="shared" si="5"/>
        <v>0</v>
      </c>
      <c r="N28" s="2">
        <f t="shared" si="6"/>
        <v>0</v>
      </c>
      <c r="P28" s="2">
        <f t="shared" si="7"/>
        <v>0</v>
      </c>
      <c r="Q28" s="2">
        <f t="shared" si="8"/>
        <v>0</v>
      </c>
      <c r="R28" s="2">
        <f t="shared" si="9"/>
        <v>0</v>
      </c>
      <c r="S28" s="2">
        <f t="shared" si="10"/>
        <v>0</v>
      </c>
    </row>
    <row r="29" spans="10:19" x14ac:dyDescent="0.25">
      <c r="L29" s="2">
        <f t="shared" si="5"/>
        <v>0</v>
      </c>
      <c r="N29" s="2">
        <f t="shared" si="6"/>
        <v>0</v>
      </c>
      <c r="P29" s="2">
        <f t="shared" si="7"/>
        <v>0</v>
      </c>
      <c r="Q29" s="2">
        <f t="shared" si="8"/>
        <v>0</v>
      </c>
      <c r="R29" s="2">
        <f t="shared" si="9"/>
        <v>0</v>
      </c>
      <c r="S29" s="2">
        <f t="shared" si="10"/>
        <v>0</v>
      </c>
    </row>
    <row r="30" spans="10:19" x14ac:dyDescent="0.25">
      <c r="L30" s="2">
        <f t="shared" si="5"/>
        <v>0</v>
      </c>
      <c r="N30" s="2">
        <f t="shared" si="6"/>
        <v>0</v>
      </c>
      <c r="P30" s="2">
        <f t="shared" si="7"/>
        <v>0</v>
      </c>
      <c r="Q30" s="2">
        <f t="shared" si="8"/>
        <v>0</v>
      </c>
      <c r="R30" s="2">
        <f t="shared" si="9"/>
        <v>0</v>
      </c>
      <c r="S30" s="2">
        <f t="shared" si="10"/>
        <v>0</v>
      </c>
    </row>
    <row r="31" spans="10:19" x14ac:dyDescent="0.25">
      <c r="L31" s="2">
        <f t="shared" si="5"/>
        <v>0</v>
      </c>
      <c r="N31" s="2">
        <f t="shared" si="6"/>
        <v>0</v>
      </c>
      <c r="P31" s="2">
        <f t="shared" si="7"/>
        <v>0</v>
      </c>
      <c r="Q31" s="2">
        <f t="shared" si="8"/>
        <v>0</v>
      </c>
      <c r="R31" s="2">
        <f t="shared" si="9"/>
        <v>0</v>
      </c>
      <c r="S31" s="2">
        <f t="shared" si="10"/>
        <v>0</v>
      </c>
    </row>
    <row r="32" spans="10:19" x14ac:dyDescent="0.25">
      <c r="L32" s="2">
        <f t="shared" si="5"/>
        <v>0</v>
      </c>
      <c r="N32" s="2">
        <f t="shared" si="6"/>
        <v>0</v>
      </c>
      <c r="P32" s="2">
        <f t="shared" si="7"/>
        <v>0</v>
      </c>
      <c r="Q32" s="2">
        <f t="shared" si="8"/>
        <v>0</v>
      </c>
      <c r="R32" s="2">
        <f t="shared" si="9"/>
        <v>0</v>
      </c>
      <c r="S32" s="2">
        <f t="shared" si="10"/>
        <v>0</v>
      </c>
    </row>
    <row r="33" spans="12:19" x14ac:dyDescent="0.25">
      <c r="L33" s="2">
        <f t="shared" si="5"/>
        <v>0</v>
      </c>
      <c r="N33" s="2">
        <f t="shared" si="6"/>
        <v>0</v>
      </c>
      <c r="P33" s="2">
        <f t="shared" si="7"/>
        <v>0</v>
      </c>
      <c r="Q33" s="2">
        <f t="shared" si="8"/>
        <v>0</v>
      </c>
      <c r="R33" s="2">
        <f t="shared" si="9"/>
        <v>0</v>
      </c>
      <c r="S33" s="2">
        <f t="shared" si="10"/>
        <v>0</v>
      </c>
    </row>
    <row r="34" spans="12:19" x14ac:dyDescent="0.25">
      <c r="L34" s="2">
        <f t="shared" si="5"/>
        <v>0</v>
      </c>
      <c r="N34" s="2">
        <f t="shared" si="6"/>
        <v>0</v>
      </c>
      <c r="P34" s="2">
        <f t="shared" si="7"/>
        <v>0</v>
      </c>
      <c r="Q34" s="2">
        <f t="shared" si="8"/>
        <v>0</v>
      </c>
      <c r="R34" s="2">
        <f t="shared" si="9"/>
        <v>0</v>
      </c>
      <c r="S34" s="2">
        <f t="shared" si="10"/>
        <v>0</v>
      </c>
    </row>
    <row r="35" spans="12:19" x14ac:dyDescent="0.25">
      <c r="L35" s="2">
        <f t="shared" si="5"/>
        <v>0</v>
      </c>
      <c r="N35" s="2">
        <f t="shared" si="6"/>
        <v>0</v>
      </c>
      <c r="P35" s="2">
        <f t="shared" si="7"/>
        <v>0</v>
      </c>
      <c r="Q35" s="2">
        <f t="shared" si="8"/>
        <v>0</v>
      </c>
      <c r="R35" s="2">
        <f t="shared" si="9"/>
        <v>0</v>
      </c>
      <c r="S35" s="2">
        <f t="shared" si="10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8" workbookViewId="0">
      <selection activeCell="E44" sqref="E44"/>
    </sheetView>
  </sheetViews>
  <sheetFormatPr defaultRowHeight="15" x14ac:dyDescent="0.25"/>
  <cols>
    <col min="1" max="2" width="12.85546875" style="2" customWidth="1"/>
    <col min="3" max="4" width="13.28515625" style="2" customWidth="1"/>
    <col min="5" max="7" width="13.7109375" style="2" customWidth="1"/>
    <col min="8" max="8" width="20.28515625" style="2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2</v>
      </c>
      <c r="B2" s="2">
        <f>ROUND(((A2/7)*100),0)</f>
        <v>29</v>
      </c>
      <c r="C2" s="2">
        <v>5</v>
      </c>
      <c r="D2" s="2">
        <f>ROUND(((C2/5)*100),0)</f>
        <v>100</v>
      </c>
      <c r="E2" s="2">
        <v>5</v>
      </c>
      <c r="F2" s="2">
        <f>ROUND(((E2/11)*100),0)</f>
        <v>45</v>
      </c>
      <c r="G2" s="2">
        <f>SUM(A2, C2, E2)</f>
        <v>12</v>
      </c>
      <c r="H2" s="2">
        <f>ROUND(((G2/23)*100),0)</f>
        <v>52</v>
      </c>
    </row>
    <row r="3" spans="1:19" x14ac:dyDescent="0.25">
      <c r="A3" s="2">
        <v>4</v>
      </c>
      <c r="B3" s="2">
        <f t="shared" ref="B3:B17" si="0">ROUND(((A3/7)*100),0)</f>
        <v>57</v>
      </c>
      <c r="C3" s="2">
        <v>5</v>
      </c>
      <c r="D3" s="2">
        <f t="shared" ref="D3:D17" si="1">ROUND(((C3/5)*100),0)</f>
        <v>100</v>
      </c>
      <c r="E3" s="2">
        <v>5</v>
      </c>
      <c r="F3" s="2">
        <f t="shared" ref="F3:F17" si="2">ROUND(((E3/11)*100),0)</f>
        <v>45</v>
      </c>
      <c r="G3" s="2">
        <f t="shared" ref="G3:G17" si="3">SUM(A3, C3, E3)</f>
        <v>14</v>
      </c>
      <c r="H3" s="2">
        <f t="shared" ref="H3:H17" si="4">ROUND(((G3/23)*100),0)</f>
        <v>61</v>
      </c>
    </row>
    <row r="4" spans="1:19" x14ac:dyDescent="0.25">
      <c r="A4" s="2">
        <v>5</v>
      </c>
      <c r="B4" s="2">
        <f t="shared" si="0"/>
        <v>71</v>
      </c>
      <c r="C4" s="2">
        <v>3</v>
      </c>
      <c r="D4" s="2">
        <f t="shared" si="1"/>
        <v>60</v>
      </c>
      <c r="E4" s="2">
        <v>10</v>
      </c>
      <c r="F4" s="2">
        <f t="shared" si="2"/>
        <v>91</v>
      </c>
      <c r="G4" s="2">
        <f t="shared" si="3"/>
        <v>18</v>
      </c>
      <c r="H4" s="2">
        <f t="shared" si="4"/>
        <v>78</v>
      </c>
    </row>
    <row r="5" spans="1:19" x14ac:dyDescent="0.25">
      <c r="A5" s="2">
        <v>4</v>
      </c>
      <c r="B5" s="2">
        <f t="shared" si="0"/>
        <v>57</v>
      </c>
      <c r="C5" s="2">
        <v>3</v>
      </c>
      <c r="D5" s="2">
        <f t="shared" si="1"/>
        <v>60</v>
      </c>
      <c r="E5" s="2">
        <v>10</v>
      </c>
      <c r="F5" s="2">
        <f t="shared" si="2"/>
        <v>91</v>
      </c>
      <c r="G5" s="2">
        <f t="shared" si="3"/>
        <v>17</v>
      </c>
      <c r="H5" s="2">
        <f t="shared" si="4"/>
        <v>74</v>
      </c>
    </row>
    <row r="6" spans="1:19" x14ac:dyDescent="0.25">
      <c r="A6" s="2">
        <v>2</v>
      </c>
      <c r="B6" s="2">
        <f t="shared" si="0"/>
        <v>29</v>
      </c>
      <c r="C6" s="2">
        <v>5</v>
      </c>
      <c r="D6" s="2">
        <f t="shared" si="1"/>
        <v>100</v>
      </c>
      <c r="E6" s="2">
        <v>9</v>
      </c>
      <c r="F6" s="2">
        <f t="shared" si="2"/>
        <v>82</v>
      </c>
      <c r="G6" s="2">
        <f t="shared" si="3"/>
        <v>16</v>
      </c>
      <c r="H6" s="2">
        <f t="shared" si="4"/>
        <v>70</v>
      </c>
    </row>
    <row r="7" spans="1:19" x14ac:dyDescent="0.25">
      <c r="A7" s="2">
        <v>4</v>
      </c>
      <c r="B7" s="2">
        <f t="shared" si="0"/>
        <v>57</v>
      </c>
      <c r="C7" s="2">
        <v>5</v>
      </c>
      <c r="D7" s="2">
        <f t="shared" si="1"/>
        <v>100</v>
      </c>
      <c r="E7" s="2">
        <v>11</v>
      </c>
      <c r="F7" s="2">
        <f t="shared" si="2"/>
        <v>100</v>
      </c>
      <c r="G7" s="2">
        <f t="shared" si="3"/>
        <v>20</v>
      </c>
      <c r="H7" s="2">
        <f t="shared" si="4"/>
        <v>87</v>
      </c>
    </row>
    <row r="8" spans="1:19" x14ac:dyDescent="0.25">
      <c r="A8" s="2">
        <v>4</v>
      </c>
      <c r="B8" s="2">
        <f t="shared" si="0"/>
        <v>57</v>
      </c>
      <c r="C8" s="2">
        <v>5</v>
      </c>
      <c r="D8" s="2">
        <f t="shared" si="1"/>
        <v>100</v>
      </c>
      <c r="E8" s="2">
        <v>10</v>
      </c>
      <c r="F8" s="2">
        <f t="shared" si="2"/>
        <v>91</v>
      </c>
      <c r="G8" s="2">
        <f t="shared" si="3"/>
        <v>19</v>
      </c>
      <c r="H8" s="2">
        <f t="shared" si="4"/>
        <v>83</v>
      </c>
    </row>
    <row r="9" spans="1:19" x14ac:dyDescent="0.25">
      <c r="A9" s="2">
        <v>4</v>
      </c>
      <c r="B9" s="2">
        <f t="shared" si="0"/>
        <v>57</v>
      </c>
      <c r="C9" s="2">
        <v>5</v>
      </c>
      <c r="D9" s="2">
        <f t="shared" si="1"/>
        <v>100</v>
      </c>
      <c r="E9" s="2">
        <v>8</v>
      </c>
      <c r="F9" s="2">
        <f t="shared" si="2"/>
        <v>73</v>
      </c>
      <c r="G9" s="2">
        <f t="shared" si="3"/>
        <v>17</v>
      </c>
      <c r="H9" s="2">
        <f t="shared" si="4"/>
        <v>74</v>
      </c>
    </row>
    <row r="10" spans="1:19" x14ac:dyDescent="0.25">
      <c r="A10" s="2">
        <v>3</v>
      </c>
      <c r="B10" s="2">
        <f t="shared" si="0"/>
        <v>43</v>
      </c>
      <c r="C10" s="2">
        <v>4</v>
      </c>
      <c r="D10" s="2">
        <f t="shared" si="1"/>
        <v>80</v>
      </c>
      <c r="E10" s="2">
        <v>9</v>
      </c>
      <c r="F10" s="2">
        <f t="shared" si="2"/>
        <v>82</v>
      </c>
      <c r="G10" s="2">
        <f t="shared" si="3"/>
        <v>16</v>
      </c>
      <c r="H10" s="2">
        <f t="shared" si="4"/>
        <v>70</v>
      </c>
    </row>
    <row r="11" spans="1:19" x14ac:dyDescent="0.25">
      <c r="A11" s="2">
        <v>3</v>
      </c>
      <c r="B11" s="2">
        <f t="shared" si="0"/>
        <v>43</v>
      </c>
      <c r="C11" s="2">
        <v>5</v>
      </c>
      <c r="D11" s="2">
        <f t="shared" si="1"/>
        <v>100</v>
      </c>
      <c r="E11" s="2">
        <v>11</v>
      </c>
      <c r="F11" s="2">
        <f t="shared" si="2"/>
        <v>100</v>
      </c>
      <c r="G11" s="2">
        <f t="shared" si="3"/>
        <v>19</v>
      </c>
      <c r="H11" s="2">
        <f t="shared" si="4"/>
        <v>83</v>
      </c>
    </row>
    <row r="12" spans="1:19" x14ac:dyDescent="0.25">
      <c r="A12" s="2">
        <v>4</v>
      </c>
      <c r="B12" s="2">
        <f t="shared" si="0"/>
        <v>57</v>
      </c>
      <c r="C12" s="2">
        <v>5</v>
      </c>
      <c r="D12" s="2">
        <f t="shared" si="1"/>
        <v>100</v>
      </c>
      <c r="E12" s="2">
        <v>11</v>
      </c>
      <c r="F12" s="2">
        <f t="shared" si="2"/>
        <v>100</v>
      </c>
      <c r="G12" s="2">
        <f t="shared" si="3"/>
        <v>20</v>
      </c>
      <c r="H12" s="2">
        <f t="shared" si="4"/>
        <v>87</v>
      </c>
    </row>
    <row r="13" spans="1:19" x14ac:dyDescent="0.25">
      <c r="A13" s="2">
        <v>5</v>
      </c>
      <c r="B13" s="2">
        <f t="shared" si="0"/>
        <v>71</v>
      </c>
      <c r="C13" s="2">
        <v>4</v>
      </c>
      <c r="D13" s="2">
        <f t="shared" si="1"/>
        <v>80</v>
      </c>
      <c r="E13" s="2">
        <v>11</v>
      </c>
      <c r="F13" s="2">
        <f t="shared" si="2"/>
        <v>100</v>
      </c>
      <c r="G13" s="2">
        <f t="shared" si="3"/>
        <v>20</v>
      </c>
      <c r="H13" s="2">
        <f t="shared" si="4"/>
        <v>87</v>
      </c>
    </row>
    <row r="14" spans="1:19" x14ac:dyDescent="0.25">
      <c r="A14" s="2">
        <v>2</v>
      </c>
      <c r="B14" s="2">
        <f t="shared" si="0"/>
        <v>29</v>
      </c>
      <c r="C14" s="2">
        <v>4</v>
      </c>
      <c r="D14" s="2">
        <f t="shared" si="1"/>
        <v>80</v>
      </c>
      <c r="E14" s="2">
        <v>11</v>
      </c>
      <c r="F14" s="2">
        <f t="shared" si="2"/>
        <v>100</v>
      </c>
      <c r="G14" s="2">
        <f t="shared" si="3"/>
        <v>17</v>
      </c>
      <c r="H14" s="2">
        <f t="shared" si="4"/>
        <v>74</v>
      </c>
    </row>
    <row r="15" spans="1:19" x14ac:dyDescent="0.25">
      <c r="A15" s="2">
        <v>5</v>
      </c>
      <c r="B15" s="2">
        <f t="shared" si="0"/>
        <v>71</v>
      </c>
      <c r="C15" s="2">
        <v>5</v>
      </c>
      <c r="D15" s="2">
        <f t="shared" si="1"/>
        <v>100</v>
      </c>
      <c r="E15" s="2">
        <v>11</v>
      </c>
      <c r="F15" s="2">
        <f t="shared" si="2"/>
        <v>100</v>
      </c>
      <c r="G15" s="2">
        <f t="shared" si="3"/>
        <v>21</v>
      </c>
      <c r="H15" s="2">
        <f t="shared" si="4"/>
        <v>91</v>
      </c>
    </row>
    <row r="16" spans="1:19" x14ac:dyDescent="0.25">
      <c r="A16" s="2">
        <v>7</v>
      </c>
      <c r="B16" s="2">
        <f t="shared" si="0"/>
        <v>100</v>
      </c>
      <c r="C16" s="2">
        <v>5</v>
      </c>
      <c r="D16" s="2">
        <f t="shared" si="1"/>
        <v>100</v>
      </c>
      <c r="E16" s="2">
        <v>11</v>
      </c>
      <c r="F16" s="2">
        <f t="shared" si="2"/>
        <v>100</v>
      </c>
      <c r="G16" s="2">
        <f t="shared" si="3"/>
        <v>23</v>
      </c>
      <c r="H16" s="2">
        <f t="shared" si="4"/>
        <v>100</v>
      </c>
    </row>
    <row r="17" spans="1:19" ht="45" x14ac:dyDescent="0.25">
      <c r="A17" s="2">
        <v>7</v>
      </c>
      <c r="B17" s="2">
        <f t="shared" si="0"/>
        <v>100</v>
      </c>
      <c r="C17" s="2">
        <v>5</v>
      </c>
      <c r="D17" s="2">
        <f t="shared" si="1"/>
        <v>100</v>
      </c>
      <c r="E17" s="2">
        <v>11</v>
      </c>
      <c r="F17" s="2">
        <f t="shared" si="2"/>
        <v>100</v>
      </c>
      <c r="G17" s="2">
        <f t="shared" si="3"/>
        <v>23</v>
      </c>
      <c r="H17" s="2">
        <f t="shared" si="4"/>
        <v>100</v>
      </c>
      <c r="J17" s="1" t="s">
        <v>48</v>
      </c>
      <c r="N17" s="2" t="s">
        <v>49</v>
      </c>
      <c r="R17" s="2" t="s">
        <v>50</v>
      </c>
    </row>
    <row r="18" spans="1:19" x14ac:dyDescent="0.25">
      <c r="J18" s="2" t="s">
        <v>51</v>
      </c>
      <c r="K18" s="2">
        <v>4</v>
      </c>
      <c r="L18" s="2">
        <f>ROUND(((K18/10)*100),0)</f>
        <v>40</v>
      </c>
      <c r="M18" s="2">
        <v>7</v>
      </c>
      <c r="N18" s="2">
        <f>ROUND(((M18/13)*100),0)</f>
        <v>54</v>
      </c>
      <c r="P18" s="2">
        <f>ROUND(((O18/10)*100),0)</f>
        <v>0</v>
      </c>
      <c r="Q18" s="2">
        <f>SUM(K18,M18,O18)</f>
        <v>11</v>
      </c>
      <c r="R18" s="2">
        <f>ROUND(((Q18/51)*100),0)</f>
        <v>22</v>
      </c>
      <c r="S18" s="2">
        <f>SUM(H18,R18)/2</f>
        <v>11</v>
      </c>
    </row>
    <row r="19" spans="1:19" x14ac:dyDescent="0.25">
      <c r="L19" s="2">
        <f t="shared" ref="L19:L35" si="5">ROUND(((K19/10)*100),0)</f>
        <v>0</v>
      </c>
      <c r="N19" s="2">
        <f t="shared" ref="N19:N35" si="6">ROUND(((M19/13)*100),0)</f>
        <v>0</v>
      </c>
      <c r="P19" s="2">
        <f t="shared" ref="P19:P35" si="7">ROUND(((O19/10)*100),0)</f>
        <v>0</v>
      </c>
      <c r="Q19" s="2">
        <f t="shared" ref="Q19:Q35" si="8">SUM(K19,M19,O19)</f>
        <v>0</v>
      </c>
      <c r="R19" s="2">
        <f t="shared" ref="R19:R35" si="9">ROUND(((Q19/51)*100),0)</f>
        <v>0</v>
      </c>
      <c r="S19" s="2">
        <f t="shared" ref="S19:S35" si="10">SUM(H19,R19)/2</f>
        <v>0</v>
      </c>
    </row>
    <row r="20" spans="1:19" x14ac:dyDescent="0.25">
      <c r="L20" s="2">
        <f t="shared" si="5"/>
        <v>0</v>
      </c>
      <c r="N20" s="2">
        <f t="shared" si="6"/>
        <v>0</v>
      </c>
      <c r="P20" s="2">
        <f t="shared" si="7"/>
        <v>0</v>
      </c>
      <c r="Q20" s="2">
        <f t="shared" si="8"/>
        <v>0</v>
      </c>
      <c r="R20" s="2">
        <f t="shared" si="9"/>
        <v>0</v>
      </c>
      <c r="S20" s="2">
        <f t="shared" si="10"/>
        <v>0</v>
      </c>
    </row>
    <row r="21" spans="1:19" x14ac:dyDescent="0.25">
      <c r="L21" s="2">
        <f t="shared" si="5"/>
        <v>0</v>
      </c>
      <c r="N21" s="2">
        <f t="shared" si="6"/>
        <v>0</v>
      </c>
      <c r="P21" s="2">
        <f t="shared" si="7"/>
        <v>0</v>
      </c>
      <c r="Q21" s="2">
        <f t="shared" si="8"/>
        <v>0</v>
      </c>
      <c r="R21" s="2">
        <f t="shared" si="9"/>
        <v>0</v>
      </c>
      <c r="S21" s="2">
        <f t="shared" si="10"/>
        <v>0</v>
      </c>
    </row>
    <row r="22" spans="1:19" x14ac:dyDescent="0.25">
      <c r="L22" s="2">
        <f t="shared" si="5"/>
        <v>0</v>
      </c>
      <c r="N22" s="2">
        <f t="shared" si="6"/>
        <v>0</v>
      </c>
      <c r="P22" s="2">
        <f t="shared" si="7"/>
        <v>0</v>
      </c>
      <c r="Q22" s="2">
        <f t="shared" si="8"/>
        <v>0</v>
      </c>
      <c r="R22" s="2">
        <f t="shared" si="9"/>
        <v>0</v>
      </c>
      <c r="S22" s="2">
        <f t="shared" si="10"/>
        <v>0</v>
      </c>
    </row>
    <row r="23" spans="1:19" x14ac:dyDescent="0.25">
      <c r="L23" s="2">
        <f t="shared" si="5"/>
        <v>0</v>
      </c>
      <c r="N23" s="2">
        <f t="shared" si="6"/>
        <v>0</v>
      </c>
      <c r="P23" s="2">
        <f t="shared" si="7"/>
        <v>0</v>
      </c>
      <c r="Q23" s="2">
        <f t="shared" si="8"/>
        <v>0</v>
      </c>
      <c r="R23" s="2">
        <f t="shared" si="9"/>
        <v>0</v>
      </c>
      <c r="S23" s="2">
        <f t="shared" si="10"/>
        <v>0</v>
      </c>
    </row>
    <row r="24" spans="1:19" x14ac:dyDescent="0.25">
      <c r="L24" s="2">
        <f t="shared" si="5"/>
        <v>0</v>
      </c>
      <c r="N24" s="2">
        <f t="shared" si="6"/>
        <v>0</v>
      </c>
      <c r="P24" s="2">
        <f t="shared" si="7"/>
        <v>0</v>
      </c>
      <c r="Q24" s="2">
        <f t="shared" si="8"/>
        <v>0</v>
      </c>
      <c r="R24" s="2">
        <f t="shared" si="9"/>
        <v>0</v>
      </c>
      <c r="S24" s="2">
        <f t="shared" si="10"/>
        <v>0</v>
      </c>
    </row>
    <row r="25" spans="1:19" x14ac:dyDescent="0.25">
      <c r="L25" s="2">
        <f t="shared" si="5"/>
        <v>0</v>
      </c>
      <c r="N25" s="2">
        <f t="shared" si="6"/>
        <v>0</v>
      </c>
      <c r="P25" s="2">
        <f t="shared" si="7"/>
        <v>0</v>
      </c>
      <c r="Q25" s="2">
        <f t="shared" si="8"/>
        <v>0</v>
      </c>
      <c r="R25" s="2">
        <f t="shared" si="9"/>
        <v>0</v>
      </c>
      <c r="S25" s="2">
        <f t="shared" si="10"/>
        <v>0</v>
      </c>
    </row>
    <row r="26" spans="1:19" x14ac:dyDescent="0.25">
      <c r="L26" s="2">
        <f t="shared" si="5"/>
        <v>0</v>
      </c>
      <c r="N26" s="2">
        <f t="shared" si="6"/>
        <v>0</v>
      </c>
      <c r="P26" s="2">
        <f t="shared" si="7"/>
        <v>0</v>
      </c>
      <c r="Q26" s="2">
        <f t="shared" si="8"/>
        <v>0</v>
      </c>
      <c r="R26" s="2">
        <f t="shared" si="9"/>
        <v>0</v>
      </c>
      <c r="S26" s="2">
        <f t="shared" si="10"/>
        <v>0</v>
      </c>
    </row>
    <row r="27" spans="1:19" x14ac:dyDescent="0.25">
      <c r="L27" s="2">
        <f t="shared" si="5"/>
        <v>0</v>
      </c>
      <c r="N27" s="2">
        <f t="shared" si="6"/>
        <v>0</v>
      </c>
      <c r="P27" s="2">
        <f t="shared" si="7"/>
        <v>0</v>
      </c>
      <c r="Q27" s="2">
        <f t="shared" si="8"/>
        <v>0</v>
      </c>
      <c r="R27" s="2">
        <f t="shared" si="9"/>
        <v>0</v>
      </c>
      <c r="S27" s="2">
        <f t="shared" si="10"/>
        <v>0</v>
      </c>
    </row>
    <row r="28" spans="1:19" x14ac:dyDescent="0.25">
      <c r="L28" s="2">
        <f t="shared" si="5"/>
        <v>0</v>
      </c>
      <c r="N28" s="2">
        <f t="shared" si="6"/>
        <v>0</v>
      </c>
      <c r="P28" s="2">
        <f t="shared" si="7"/>
        <v>0</v>
      </c>
      <c r="Q28" s="2">
        <f t="shared" si="8"/>
        <v>0</v>
      </c>
      <c r="R28" s="2">
        <f t="shared" si="9"/>
        <v>0</v>
      </c>
      <c r="S28" s="2">
        <f t="shared" si="10"/>
        <v>0</v>
      </c>
    </row>
    <row r="29" spans="1:19" x14ac:dyDescent="0.25">
      <c r="L29" s="2">
        <f t="shared" si="5"/>
        <v>0</v>
      </c>
      <c r="N29" s="2">
        <f t="shared" si="6"/>
        <v>0</v>
      </c>
      <c r="P29" s="2">
        <f t="shared" si="7"/>
        <v>0</v>
      </c>
      <c r="Q29" s="2">
        <f t="shared" si="8"/>
        <v>0</v>
      </c>
      <c r="R29" s="2">
        <f t="shared" si="9"/>
        <v>0</v>
      </c>
      <c r="S29" s="2">
        <f t="shared" si="10"/>
        <v>0</v>
      </c>
    </row>
    <row r="30" spans="1:19" x14ac:dyDescent="0.25">
      <c r="L30" s="2">
        <f t="shared" si="5"/>
        <v>0</v>
      </c>
      <c r="N30" s="2">
        <f t="shared" si="6"/>
        <v>0</v>
      </c>
      <c r="P30" s="2">
        <f t="shared" si="7"/>
        <v>0</v>
      </c>
      <c r="Q30" s="2">
        <f t="shared" si="8"/>
        <v>0</v>
      </c>
      <c r="R30" s="2">
        <f t="shared" si="9"/>
        <v>0</v>
      </c>
      <c r="S30" s="2">
        <f t="shared" si="10"/>
        <v>0</v>
      </c>
    </row>
    <row r="31" spans="1:19" x14ac:dyDescent="0.25">
      <c r="L31" s="2">
        <f t="shared" si="5"/>
        <v>0</v>
      </c>
      <c r="N31" s="2">
        <f t="shared" si="6"/>
        <v>0</v>
      </c>
      <c r="P31" s="2">
        <f t="shared" si="7"/>
        <v>0</v>
      </c>
      <c r="Q31" s="2">
        <f t="shared" si="8"/>
        <v>0</v>
      </c>
      <c r="R31" s="2">
        <f t="shared" si="9"/>
        <v>0</v>
      </c>
      <c r="S31" s="2">
        <f t="shared" si="10"/>
        <v>0</v>
      </c>
    </row>
    <row r="32" spans="1:19" x14ac:dyDescent="0.25">
      <c r="L32" s="2">
        <f t="shared" si="5"/>
        <v>0</v>
      </c>
      <c r="N32" s="2">
        <f t="shared" si="6"/>
        <v>0</v>
      </c>
      <c r="P32" s="2">
        <f t="shared" si="7"/>
        <v>0</v>
      </c>
      <c r="Q32" s="2">
        <f t="shared" si="8"/>
        <v>0</v>
      </c>
      <c r="R32" s="2">
        <f t="shared" si="9"/>
        <v>0</v>
      </c>
      <c r="S32" s="2">
        <f t="shared" si="10"/>
        <v>0</v>
      </c>
    </row>
    <row r="33" spans="12:19" x14ac:dyDescent="0.25">
      <c r="L33" s="2">
        <f t="shared" si="5"/>
        <v>0</v>
      </c>
      <c r="N33" s="2">
        <f t="shared" si="6"/>
        <v>0</v>
      </c>
      <c r="P33" s="2">
        <f t="shared" si="7"/>
        <v>0</v>
      </c>
      <c r="Q33" s="2">
        <f t="shared" si="8"/>
        <v>0</v>
      </c>
      <c r="R33" s="2">
        <f t="shared" si="9"/>
        <v>0</v>
      </c>
      <c r="S33" s="2">
        <f t="shared" si="10"/>
        <v>0</v>
      </c>
    </row>
    <row r="34" spans="12:19" x14ac:dyDescent="0.25">
      <c r="L34" s="2">
        <f t="shared" si="5"/>
        <v>0</v>
      </c>
      <c r="N34" s="2">
        <f t="shared" si="6"/>
        <v>0</v>
      </c>
      <c r="P34" s="2">
        <f t="shared" si="7"/>
        <v>0</v>
      </c>
      <c r="Q34" s="2">
        <f t="shared" si="8"/>
        <v>0</v>
      </c>
      <c r="R34" s="2">
        <f t="shared" si="9"/>
        <v>0</v>
      </c>
      <c r="S34" s="2">
        <f t="shared" si="10"/>
        <v>0</v>
      </c>
    </row>
    <row r="35" spans="12:19" x14ac:dyDescent="0.25">
      <c r="L35" s="2">
        <f t="shared" si="5"/>
        <v>0</v>
      </c>
      <c r="N35" s="2">
        <f t="shared" si="6"/>
        <v>0</v>
      </c>
      <c r="P35" s="2">
        <f t="shared" si="7"/>
        <v>0</v>
      </c>
      <c r="Q35" s="2">
        <f t="shared" si="8"/>
        <v>0</v>
      </c>
      <c r="R35" s="2">
        <f t="shared" si="9"/>
        <v>0</v>
      </c>
      <c r="S35" s="2">
        <f t="shared" si="1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8" workbookViewId="0">
      <selection activeCell="A14" sqref="A14"/>
    </sheetView>
  </sheetViews>
  <sheetFormatPr defaultRowHeight="15" x14ac:dyDescent="0.25"/>
  <cols>
    <col min="1" max="1" width="12.85546875" style="2" customWidth="1"/>
    <col min="2" max="2" width="11" style="2" bestFit="1" customWidth="1"/>
    <col min="3" max="3" width="12.85546875" style="2" bestFit="1" customWidth="1"/>
    <col min="4" max="4" width="11" style="2" bestFit="1" customWidth="1"/>
    <col min="5" max="5" width="12" style="2" bestFit="1" customWidth="1"/>
    <col min="6" max="6" width="11" style="2" bestFit="1" customWidth="1"/>
    <col min="7" max="7" width="12.28515625" style="2" bestFit="1" customWidth="1"/>
    <col min="8" max="8" width="16" style="2" bestFit="1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4</v>
      </c>
      <c r="B2" s="2">
        <f>ROUND(((A2/7)*100),0)</f>
        <v>57</v>
      </c>
      <c r="C2" s="2">
        <v>4</v>
      </c>
      <c r="D2" s="2">
        <f>ROUND(((C2/5)*100),0)</f>
        <v>80</v>
      </c>
      <c r="E2" s="2">
        <v>11</v>
      </c>
      <c r="F2" s="2">
        <f>ROUND(((E2/11)*100),0)</f>
        <v>100</v>
      </c>
      <c r="G2" s="2">
        <f>SUM(A2, C2, E2)</f>
        <v>19</v>
      </c>
      <c r="H2" s="2">
        <f>ROUND(((G2/23)*100),0)</f>
        <v>83</v>
      </c>
    </row>
    <row r="3" spans="1:19" x14ac:dyDescent="0.25">
      <c r="A3" s="2">
        <v>5</v>
      </c>
      <c r="B3" s="2">
        <f t="shared" ref="B3:B12" si="0">ROUND(((A3/7)*100),0)</f>
        <v>71</v>
      </c>
      <c r="C3" s="2">
        <v>3</v>
      </c>
      <c r="D3" s="2">
        <f t="shared" ref="D3:D12" si="1">ROUND(((C3/5)*100),0)</f>
        <v>60</v>
      </c>
      <c r="E3" s="2">
        <v>9</v>
      </c>
      <c r="F3" s="2">
        <f t="shared" ref="F3:F12" si="2">ROUND(((E3/11)*100),0)</f>
        <v>82</v>
      </c>
      <c r="G3" s="2">
        <f t="shared" ref="G3:G12" si="3">SUM(A3, C3, E3)</f>
        <v>17</v>
      </c>
      <c r="H3" s="2">
        <f t="shared" ref="H3:H12" si="4">ROUND(((G3/23)*100),0)</f>
        <v>74</v>
      </c>
    </row>
    <row r="4" spans="1:19" x14ac:dyDescent="0.25">
      <c r="A4" s="2">
        <v>7</v>
      </c>
      <c r="B4" s="2">
        <f t="shared" si="0"/>
        <v>100</v>
      </c>
      <c r="C4" s="2">
        <v>5</v>
      </c>
      <c r="D4" s="2">
        <f t="shared" si="1"/>
        <v>100</v>
      </c>
      <c r="E4" s="2">
        <v>10</v>
      </c>
      <c r="F4" s="2">
        <f t="shared" si="2"/>
        <v>91</v>
      </c>
      <c r="G4" s="2">
        <f t="shared" si="3"/>
        <v>22</v>
      </c>
      <c r="H4" s="2">
        <f t="shared" si="4"/>
        <v>96</v>
      </c>
    </row>
    <row r="5" spans="1:19" x14ac:dyDescent="0.25">
      <c r="A5" s="2">
        <v>7</v>
      </c>
      <c r="B5" s="2">
        <f t="shared" si="0"/>
        <v>100</v>
      </c>
      <c r="C5" s="2">
        <v>5</v>
      </c>
      <c r="D5" s="2">
        <f t="shared" si="1"/>
        <v>100</v>
      </c>
      <c r="E5" s="2">
        <v>8</v>
      </c>
      <c r="F5" s="2">
        <f t="shared" si="2"/>
        <v>73</v>
      </c>
      <c r="G5" s="2">
        <f t="shared" si="3"/>
        <v>20</v>
      </c>
      <c r="H5" s="2">
        <f t="shared" si="4"/>
        <v>87</v>
      </c>
    </row>
    <row r="6" spans="1:19" x14ac:dyDescent="0.25">
      <c r="A6" s="2">
        <v>7</v>
      </c>
      <c r="B6" s="2">
        <f t="shared" si="0"/>
        <v>100</v>
      </c>
      <c r="C6" s="2">
        <v>5</v>
      </c>
      <c r="D6" s="2">
        <f t="shared" si="1"/>
        <v>100</v>
      </c>
      <c r="E6" s="2">
        <v>10</v>
      </c>
      <c r="F6" s="2">
        <f t="shared" si="2"/>
        <v>91</v>
      </c>
      <c r="G6" s="2">
        <f t="shared" si="3"/>
        <v>22</v>
      </c>
      <c r="H6" s="2">
        <f t="shared" si="4"/>
        <v>96</v>
      </c>
    </row>
    <row r="7" spans="1:19" x14ac:dyDescent="0.25">
      <c r="A7" s="2">
        <v>6</v>
      </c>
      <c r="B7" s="2">
        <f t="shared" si="0"/>
        <v>86</v>
      </c>
      <c r="C7" s="2">
        <v>4</v>
      </c>
      <c r="D7" s="2">
        <f t="shared" si="1"/>
        <v>80</v>
      </c>
      <c r="E7" s="2">
        <v>10</v>
      </c>
      <c r="F7" s="2">
        <f t="shared" si="2"/>
        <v>91</v>
      </c>
      <c r="G7" s="2">
        <f t="shared" si="3"/>
        <v>20</v>
      </c>
      <c r="H7" s="2">
        <f t="shared" si="4"/>
        <v>87</v>
      </c>
    </row>
    <row r="8" spans="1:19" x14ac:dyDescent="0.25">
      <c r="A8" s="2">
        <v>7</v>
      </c>
      <c r="B8" s="2">
        <f t="shared" si="0"/>
        <v>100</v>
      </c>
      <c r="C8" s="2">
        <v>5</v>
      </c>
      <c r="D8" s="2">
        <f t="shared" si="1"/>
        <v>100</v>
      </c>
      <c r="E8" s="2">
        <v>10</v>
      </c>
      <c r="F8" s="2">
        <f t="shared" si="2"/>
        <v>91</v>
      </c>
      <c r="G8" s="2">
        <f t="shared" si="3"/>
        <v>22</v>
      </c>
      <c r="H8" s="2">
        <f t="shared" si="4"/>
        <v>96</v>
      </c>
    </row>
    <row r="9" spans="1:19" x14ac:dyDescent="0.25">
      <c r="A9" s="2">
        <v>4</v>
      </c>
      <c r="B9" s="2">
        <f t="shared" si="0"/>
        <v>57</v>
      </c>
      <c r="C9" s="2">
        <v>5</v>
      </c>
      <c r="D9" s="2">
        <f t="shared" si="1"/>
        <v>100</v>
      </c>
      <c r="E9" s="2">
        <v>9</v>
      </c>
      <c r="F9" s="2">
        <f t="shared" si="2"/>
        <v>82</v>
      </c>
      <c r="G9" s="2">
        <f t="shared" si="3"/>
        <v>18</v>
      </c>
      <c r="H9" s="2">
        <f t="shared" si="4"/>
        <v>78</v>
      </c>
    </row>
    <row r="10" spans="1:19" x14ac:dyDescent="0.25">
      <c r="A10" s="2">
        <v>3</v>
      </c>
      <c r="B10" s="2">
        <f t="shared" si="0"/>
        <v>43</v>
      </c>
      <c r="C10" s="2">
        <v>5</v>
      </c>
      <c r="D10" s="2">
        <f t="shared" si="1"/>
        <v>100</v>
      </c>
      <c r="E10" s="2">
        <v>8</v>
      </c>
      <c r="F10" s="2">
        <f t="shared" si="2"/>
        <v>73</v>
      </c>
      <c r="G10" s="2">
        <f t="shared" si="3"/>
        <v>16</v>
      </c>
      <c r="H10" s="2">
        <f t="shared" si="4"/>
        <v>70</v>
      </c>
    </row>
    <row r="11" spans="1:19" x14ac:dyDescent="0.25">
      <c r="A11" s="2">
        <v>6</v>
      </c>
      <c r="B11" s="2">
        <f t="shared" si="0"/>
        <v>86</v>
      </c>
      <c r="C11" s="2">
        <v>5</v>
      </c>
      <c r="D11" s="2">
        <f t="shared" si="1"/>
        <v>100</v>
      </c>
      <c r="E11" s="2">
        <v>10</v>
      </c>
      <c r="F11" s="2">
        <f t="shared" si="2"/>
        <v>91</v>
      </c>
      <c r="G11" s="2">
        <f t="shared" si="3"/>
        <v>21</v>
      </c>
      <c r="H11" s="2">
        <f t="shared" si="4"/>
        <v>91</v>
      </c>
    </row>
    <row r="12" spans="1:19" x14ac:dyDescent="0.25">
      <c r="A12" s="2">
        <v>7</v>
      </c>
      <c r="B12" s="2">
        <f t="shared" si="0"/>
        <v>100</v>
      </c>
      <c r="C12" s="2">
        <v>5</v>
      </c>
      <c r="D12" s="2">
        <f t="shared" si="1"/>
        <v>100</v>
      </c>
      <c r="E12" s="2">
        <v>11</v>
      </c>
      <c r="F12" s="2">
        <f t="shared" si="2"/>
        <v>100</v>
      </c>
      <c r="G12" s="2">
        <f t="shared" si="3"/>
        <v>23</v>
      </c>
      <c r="H12" s="2">
        <f t="shared" si="4"/>
        <v>100</v>
      </c>
    </row>
    <row r="17" spans="10:19" ht="45" x14ac:dyDescent="0.25">
      <c r="J17" s="1" t="s">
        <v>48</v>
      </c>
      <c r="N17" s="2" t="s">
        <v>49</v>
      </c>
      <c r="R17" s="2" t="s">
        <v>50</v>
      </c>
    </row>
    <row r="18" spans="10:19" x14ac:dyDescent="0.25">
      <c r="J18" s="2" t="s">
        <v>55</v>
      </c>
      <c r="K18" s="2">
        <v>4</v>
      </c>
      <c r="L18" s="2">
        <f t="shared" ref="L18:L33" si="5">ROUND(((K18/10)*100),0)</f>
        <v>40</v>
      </c>
      <c r="M18" s="2">
        <v>7</v>
      </c>
      <c r="N18" s="2">
        <f t="shared" ref="N18:N33" si="6">ROUND(((M18/13)*100),0)</f>
        <v>54</v>
      </c>
      <c r="P18" s="2">
        <f t="shared" ref="P18:P33" si="7">ROUND(((O18/10)*100),0)</f>
        <v>0</v>
      </c>
      <c r="Q18" s="2">
        <f>SUM(K18,M18,O18)</f>
        <v>11</v>
      </c>
      <c r="R18" s="2">
        <f>ROUND(((Q18/33)*100),0)</f>
        <v>33</v>
      </c>
      <c r="S18" s="2">
        <f t="shared" ref="S18:S33" si="8">SUM(H18,R18)/2</f>
        <v>16.5</v>
      </c>
    </row>
    <row r="19" spans="10:19" x14ac:dyDescent="0.25">
      <c r="J19" s="2" t="s">
        <v>56</v>
      </c>
      <c r="K19" s="2">
        <v>10</v>
      </c>
      <c r="L19" s="2">
        <f t="shared" si="5"/>
        <v>100</v>
      </c>
      <c r="M19" s="2">
        <v>15</v>
      </c>
      <c r="N19" s="2">
        <f>ROUND(((M19/30)*100),0)</f>
        <v>50</v>
      </c>
      <c r="O19" s="2">
        <v>2</v>
      </c>
      <c r="P19" s="2">
        <f t="shared" si="7"/>
        <v>20</v>
      </c>
      <c r="Q19" s="2">
        <f t="shared" ref="Q19:Q33" si="9">SUM(K19,M19,O19)</f>
        <v>27</v>
      </c>
      <c r="R19" s="2">
        <f>ROUND(((Q19/50)*100),0)</f>
        <v>54</v>
      </c>
      <c r="S19" s="2">
        <f t="shared" si="8"/>
        <v>27</v>
      </c>
    </row>
    <row r="20" spans="10:19" x14ac:dyDescent="0.25">
      <c r="J20" s="2" t="s">
        <v>57</v>
      </c>
      <c r="K20" s="2">
        <v>10</v>
      </c>
      <c r="L20" s="2">
        <f t="shared" si="5"/>
        <v>100</v>
      </c>
      <c r="M20" s="2">
        <v>0</v>
      </c>
      <c r="N20" s="2">
        <f t="shared" si="6"/>
        <v>0</v>
      </c>
      <c r="O20" s="2">
        <v>2</v>
      </c>
      <c r="P20" s="2">
        <f t="shared" si="7"/>
        <v>20</v>
      </c>
      <c r="Q20" s="2">
        <f t="shared" si="9"/>
        <v>12</v>
      </c>
      <c r="R20" s="2">
        <f t="shared" ref="R20:R33" si="10">ROUND(((Q20/51)*100),0)</f>
        <v>24</v>
      </c>
      <c r="S20" s="2">
        <f t="shared" si="8"/>
        <v>12</v>
      </c>
    </row>
    <row r="21" spans="10:19" x14ac:dyDescent="0.25">
      <c r="J21" s="2" t="s">
        <v>58</v>
      </c>
      <c r="K21" s="2">
        <v>6</v>
      </c>
      <c r="L21" s="2">
        <f t="shared" si="5"/>
        <v>60</v>
      </c>
      <c r="M21" s="2">
        <v>2</v>
      </c>
      <c r="N21" s="2">
        <f>ROUND(((M21/6)*100),0)</f>
        <v>33</v>
      </c>
      <c r="O21" s="2">
        <v>3</v>
      </c>
      <c r="P21" s="2">
        <f t="shared" si="7"/>
        <v>30</v>
      </c>
      <c r="Q21" s="2">
        <f t="shared" si="9"/>
        <v>11</v>
      </c>
      <c r="R21" s="2">
        <f>ROUND(((Q21/26)*100),0)</f>
        <v>42</v>
      </c>
      <c r="S21" s="2">
        <f t="shared" si="8"/>
        <v>21</v>
      </c>
    </row>
    <row r="22" spans="10:19" x14ac:dyDescent="0.25">
      <c r="J22" s="2" t="s">
        <v>59</v>
      </c>
      <c r="K22" s="2">
        <v>4</v>
      </c>
      <c r="L22" s="2">
        <f t="shared" si="5"/>
        <v>40</v>
      </c>
      <c r="M22" s="2">
        <v>7</v>
      </c>
      <c r="N22" s="2">
        <f>ROUND(((M22/12)*100),0)</f>
        <v>58</v>
      </c>
      <c r="O22" s="2">
        <v>9</v>
      </c>
      <c r="P22" s="2">
        <f t="shared" si="7"/>
        <v>90</v>
      </c>
      <c r="Q22" s="2">
        <f t="shared" si="9"/>
        <v>20</v>
      </c>
      <c r="R22" s="2">
        <f>ROUND(((Q22/32)*100),0)</f>
        <v>63</v>
      </c>
      <c r="S22" s="2">
        <f t="shared" si="8"/>
        <v>31.5</v>
      </c>
    </row>
    <row r="23" spans="10:19" x14ac:dyDescent="0.25">
      <c r="J23" s="2" t="s">
        <v>60</v>
      </c>
      <c r="K23" s="2">
        <v>10</v>
      </c>
      <c r="L23" s="2">
        <f t="shared" si="5"/>
        <v>100</v>
      </c>
      <c r="M23" s="2">
        <v>3</v>
      </c>
      <c r="N23" s="2">
        <f>ROUND(((M23/6)*100),0)</f>
        <v>50</v>
      </c>
      <c r="O23" s="2">
        <v>6</v>
      </c>
      <c r="P23" s="2">
        <f t="shared" si="7"/>
        <v>60</v>
      </c>
      <c r="Q23" s="2">
        <f t="shared" si="9"/>
        <v>19</v>
      </c>
      <c r="R23" s="2">
        <f>ROUND(((Q23/26)*100),0)</f>
        <v>73</v>
      </c>
      <c r="S23" s="2">
        <f t="shared" si="8"/>
        <v>36.5</v>
      </c>
    </row>
    <row r="24" spans="10:19" x14ac:dyDescent="0.25">
      <c r="J24" s="2" t="s">
        <v>61</v>
      </c>
      <c r="K24" s="2">
        <v>10</v>
      </c>
      <c r="L24" s="2">
        <f t="shared" si="5"/>
        <v>100</v>
      </c>
      <c r="M24" s="2">
        <v>4</v>
      </c>
      <c r="N24" s="2">
        <f>ROUND(((M24/11)*100),0)</f>
        <v>36</v>
      </c>
      <c r="O24" s="2">
        <v>4</v>
      </c>
      <c r="P24" s="2">
        <f t="shared" si="7"/>
        <v>40</v>
      </c>
      <c r="Q24" s="2">
        <f t="shared" si="9"/>
        <v>18</v>
      </c>
      <c r="R24" s="2">
        <f>ROUND(((Q24/31)*100),0)</f>
        <v>58</v>
      </c>
      <c r="S24" s="2">
        <f t="shared" si="8"/>
        <v>29</v>
      </c>
    </row>
    <row r="25" spans="10:19" x14ac:dyDescent="0.25">
      <c r="J25" s="2" t="s">
        <v>62</v>
      </c>
      <c r="K25" s="2">
        <v>10</v>
      </c>
      <c r="L25" s="2">
        <f t="shared" si="5"/>
        <v>100</v>
      </c>
      <c r="M25" s="2">
        <v>15</v>
      </c>
      <c r="N25" s="2">
        <f>ROUND(((M25/20)*100),0)</f>
        <v>75</v>
      </c>
      <c r="O25" s="2">
        <v>6</v>
      </c>
      <c r="P25" s="2">
        <f t="shared" si="7"/>
        <v>60</v>
      </c>
      <c r="Q25" s="2">
        <f t="shared" si="9"/>
        <v>31</v>
      </c>
      <c r="R25" s="2">
        <f>ROUND(((Q25/40)*100),0)</f>
        <v>78</v>
      </c>
      <c r="S25" s="2">
        <f t="shared" si="8"/>
        <v>39</v>
      </c>
    </row>
    <row r="26" spans="10:19" x14ac:dyDescent="0.25">
      <c r="J26" s="2" t="s">
        <v>63</v>
      </c>
      <c r="K26" s="2">
        <v>10</v>
      </c>
      <c r="L26" s="2">
        <f t="shared" si="5"/>
        <v>100</v>
      </c>
      <c r="M26" s="2">
        <v>4</v>
      </c>
      <c r="N26" s="2">
        <f>ROUND(((M26/9)*100),0)</f>
        <v>44</v>
      </c>
      <c r="O26" s="2">
        <v>2</v>
      </c>
      <c r="P26" s="2">
        <f t="shared" si="7"/>
        <v>20</v>
      </c>
      <c r="Q26" s="2">
        <f t="shared" si="9"/>
        <v>16</v>
      </c>
      <c r="R26" s="2">
        <f>ROUND(((Q26/29)*100),0)</f>
        <v>55</v>
      </c>
      <c r="S26" s="2">
        <f t="shared" si="8"/>
        <v>27.5</v>
      </c>
    </row>
    <row r="27" spans="10:19" x14ac:dyDescent="0.25">
      <c r="J27" s="2" t="s">
        <v>64</v>
      </c>
      <c r="K27" s="2">
        <v>10</v>
      </c>
      <c r="L27" s="2">
        <f t="shared" si="5"/>
        <v>100</v>
      </c>
      <c r="M27" s="2">
        <v>2</v>
      </c>
      <c r="N27" s="2">
        <f>ROUND(((M27/7)*100),0)</f>
        <v>29</v>
      </c>
      <c r="O27" s="2">
        <v>3</v>
      </c>
      <c r="P27" s="2">
        <f t="shared" si="7"/>
        <v>30</v>
      </c>
      <c r="Q27" s="2">
        <f t="shared" si="9"/>
        <v>15</v>
      </c>
      <c r="R27" s="2">
        <f>ROUND(((Q27/27)*100),0)</f>
        <v>56</v>
      </c>
      <c r="S27" s="2">
        <f t="shared" si="8"/>
        <v>28</v>
      </c>
    </row>
    <row r="28" spans="10:19" x14ac:dyDescent="0.25">
      <c r="J28" s="2" t="s">
        <v>55</v>
      </c>
      <c r="K28" s="2">
        <v>6</v>
      </c>
      <c r="L28" s="2">
        <f t="shared" si="5"/>
        <v>60</v>
      </c>
      <c r="M28" s="2">
        <v>7</v>
      </c>
      <c r="N28" s="2">
        <f t="shared" si="6"/>
        <v>54</v>
      </c>
      <c r="O28" s="2">
        <v>3</v>
      </c>
      <c r="P28" s="2">
        <f t="shared" si="7"/>
        <v>30</v>
      </c>
      <c r="Q28" s="2">
        <f t="shared" si="9"/>
        <v>16</v>
      </c>
      <c r="R28" s="2">
        <f>ROUND(((Q28/33)*100),0)</f>
        <v>48</v>
      </c>
      <c r="S28" s="2">
        <f t="shared" si="8"/>
        <v>24</v>
      </c>
    </row>
    <row r="29" spans="10:19" x14ac:dyDescent="0.25">
      <c r="J29" s="2" t="s">
        <v>65</v>
      </c>
      <c r="K29" s="2">
        <v>10</v>
      </c>
      <c r="L29" s="2">
        <f t="shared" si="5"/>
        <v>100</v>
      </c>
      <c r="M29" s="2">
        <v>6</v>
      </c>
      <c r="N29" s="2">
        <f>ROUND(((M29/7)*100),0)</f>
        <v>86</v>
      </c>
      <c r="O29" s="2">
        <v>2</v>
      </c>
      <c r="P29" s="2">
        <f t="shared" si="7"/>
        <v>20</v>
      </c>
      <c r="Q29" s="2">
        <f t="shared" si="9"/>
        <v>18</v>
      </c>
      <c r="R29" s="2">
        <f>ROUND(((Q29/27)*100),0)</f>
        <v>67</v>
      </c>
      <c r="S29" s="2">
        <f t="shared" si="8"/>
        <v>33.5</v>
      </c>
    </row>
    <row r="30" spans="10:19" x14ac:dyDescent="0.25">
      <c r="L30" s="2">
        <f t="shared" si="5"/>
        <v>0</v>
      </c>
      <c r="N30" s="2">
        <f t="shared" si="6"/>
        <v>0</v>
      </c>
      <c r="P30" s="2">
        <f t="shared" si="7"/>
        <v>0</v>
      </c>
      <c r="Q30" s="2">
        <f t="shared" si="9"/>
        <v>0</v>
      </c>
      <c r="R30" s="2">
        <f t="shared" si="10"/>
        <v>0</v>
      </c>
      <c r="S30" s="2">
        <f t="shared" si="8"/>
        <v>0</v>
      </c>
    </row>
    <row r="31" spans="10:19" x14ac:dyDescent="0.25">
      <c r="L31" s="2">
        <f t="shared" si="5"/>
        <v>0</v>
      </c>
      <c r="N31" s="2">
        <f t="shared" si="6"/>
        <v>0</v>
      </c>
      <c r="P31" s="2">
        <f t="shared" si="7"/>
        <v>0</v>
      </c>
      <c r="Q31" s="2">
        <f t="shared" si="9"/>
        <v>0</v>
      </c>
      <c r="R31" s="2">
        <f t="shared" si="10"/>
        <v>0</v>
      </c>
      <c r="S31" s="2">
        <f t="shared" si="8"/>
        <v>0</v>
      </c>
    </row>
    <row r="32" spans="10:19" x14ac:dyDescent="0.25">
      <c r="L32" s="2">
        <f t="shared" si="5"/>
        <v>0</v>
      </c>
      <c r="N32" s="2">
        <f t="shared" si="6"/>
        <v>0</v>
      </c>
      <c r="P32" s="2">
        <f t="shared" si="7"/>
        <v>0</v>
      </c>
      <c r="Q32" s="2">
        <f t="shared" si="9"/>
        <v>0</v>
      </c>
      <c r="R32" s="2">
        <f t="shared" si="10"/>
        <v>0</v>
      </c>
      <c r="S32" s="2">
        <f t="shared" si="8"/>
        <v>0</v>
      </c>
    </row>
    <row r="33" spans="12:19" x14ac:dyDescent="0.25">
      <c r="L33" s="2">
        <f t="shared" si="5"/>
        <v>0</v>
      </c>
      <c r="N33" s="2">
        <f t="shared" si="6"/>
        <v>0</v>
      </c>
      <c r="P33" s="2">
        <f t="shared" si="7"/>
        <v>0</v>
      </c>
      <c r="Q33" s="2">
        <f t="shared" si="9"/>
        <v>0</v>
      </c>
      <c r="R33" s="2">
        <f t="shared" si="10"/>
        <v>0</v>
      </c>
      <c r="S33" s="2">
        <f t="shared" si="8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7" workbookViewId="0">
      <selection activeCell="A14" sqref="A14"/>
    </sheetView>
  </sheetViews>
  <sheetFormatPr defaultRowHeight="15" x14ac:dyDescent="0.25"/>
  <cols>
    <col min="1" max="1" width="12.85546875" style="2" customWidth="1"/>
    <col min="2" max="2" width="11" style="2" bestFit="1" customWidth="1"/>
    <col min="3" max="3" width="12.85546875" style="2" bestFit="1" customWidth="1"/>
    <col min="4" max="4" width="11" style="2" bestFit="1" customWidth="1"/>
    <col min="5" max="5" width="12" style="2" bestFit="1" customWidth="1"/>
    <col min="6" max="6" width="11" style="2" bestFit="1" customWidth="1"/>
    <col min="7" max="7" width="12.28515625" style="2" bestFit="1" customWidth="1"/>
    <col min="8" max="8" width="16" style="2" bestFit="1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6</v>
      </c>
      <c r="B2" s="2">
        <f>ROUND(((A2/7)*100),0)</f>
        <v>86</v>
      </c>
      <c r="C2" s="2">
        <v>4</v>
      </c>
      <c r="D2" s="2">
        <f>ROUND(((C2/5)*100),0)</f>
        <v>80</v>
      </c>
      <c r="E2" s="2">
        <v>9</v>
      </c>
      <c r="F2" s="2">
        <f>ROUND(((E2/11)*100),0)</f>
        <v>82</v>
      </c>
      <c r="G2" s="2">
        <f>SUM(A2, C2, E2)</f>
        <v>19</v>
      </c>
      <c r="H2" s="2">
        <f>ROUND(((G2/23)*100),0)</f>
        <v>83</v>
      </c>
    </row>
    <row r="3" spans="1:19" x14ac:dyDescent="0.25">
      <c r="A3" s="2">
        <v>4</v>
      </c>
      <c r="B3" s="2">
        <f t="shared" ref="B3:B12" si="0">ROUND(((A3/7)*100),0)</f>
        <v>57</v>
      </c>
      <c r="C3" s="2">
        <v>2</v>
      </c>
      <c r="D3" s="2">
        <f t="shared" ref="D3:D12" si="1">ROUND(((C3/5)*100),0)</f>
        <v>40</v>
      </c>
      <c r="E3" s="2">
        <v>9</v>
      </c>
      <c r="F3" s="2">
        <f t="shared" ref="F3:F12" si="2">ROUND(((E3/11)*100),0)</f>
        <v>82</v>
      </c>
      <c r="G3" s="2">
        <f t="shared" ref="G3:G12" si="3">SUM(A3, C3, E3)</f>
        <v>15</v>
      </c>
      <c r="H3" s="2">
        <f t="shared" ref="H3:H12" si="4">ROUND(((G3/23)*100),0)</f>
        <v>65</v>
      </c>
    </row>
    <row r="4" spans="1:19" x14ac:dyDescent="0.25">
      <c r="A4" s="2">
        <v>4</v>
      </c>
      <c r="B4" s="2">
        <f t="shared" si="0"/>
        <v>57</v>
      </c>
      <c r="C4" s="2">
        <v>3</v>
      </c>
      <c r="D4" s="2">
        <f t="shared" si="1"/>
        <v>60</v>
      </c>
      <c r="E4" s="2">
        <v>6</v>
      </c>
      <c r="F4" s="2">
        <f t="shared" si="2"/>
        <v>55</v>
      </c>
      <c r="G4" s="2">
        <f t="shared" si="3"/>
        <v>13</v>
      </c>
      <c r="H4" s="2">
        <f t="shared" si="4"/>
        <v>57</v>
      </c>
    </row>
    <row r="5" spans="1:19" x14ac:dyDescent="0.25">
      <c r="A5" s="2">
        <v>3</v>
      </c>
      <c r="B5" s="2">
        <f t="shared" si="0"/>
        <v>43</v>
      </c>
      <c r="C5" s="2">
        <v>4</v>
      </c>
      <c r="D5" s="2">
        <f t="shared" si="1"/>
        <v>80</v>
      </c>
      <c r="E5" s="2">
        <v>8</v>
      </c>
      <c r="F5" s="2">
        <f t="shared" si="2"/>
        <v>73</v>
      </c>
      <c r="G5" s="2">
        <f t="shared" si="3"/>
        <v>15</v>
      </c>
      <c r="H5" s="2">
        <f t="shared" si="4"/>
        <v>65</v>
      </c>
    </row>
    <row r="6" spans="1:19" x14ac:dyDescent="0.25">
      <c r="A6" s="2">
        <v>2</v>
      </c>
      <c r="B6" s="2">
        <f t="shared" si="0"/>
        <v>29</v>
      </c>
      <c r="C6" s="2">
        <v>0</v>
      </c>
      <c r="D6" s="2">
        <f t="shared" si="1"/>
        <v>0</v>
      </c>
      <c r="E6" s="2">
        <v>0</v>
      </c>
      <c r="F6" s="2">
        <f t="shared" si="2"/>
        <v>0</v>
      </c>
      <c r="G6" s="2">
        <f t="shared" si="3"/>
        <v>2</v>
      </c>
      <c r="H6" s="2">
        <f t="shared" si="4"/>
        <v>9</v>
      </c>
    </row>
    <row r="7" spans="1:19" x14ac:dyDescent="0.25">
      <c r="A7" s="2">
        <v>7</v>
      </c>
      <c r="B7" s="2">
        <f t="shared" si="0"/>
        <v>100</v>
      </c>
      <c r="C7" s="2">
        <v>4</v>
      </c>
      <c r="D7" s="2">
        <f t="shared" si="1"/>
        <v>80</v>
      </c>
      <c r="E7" s="2">
        <v>9</v>
      </c>
      <c r="F7" s="2">
        <f t="shared" si="2"/>
        <v>82</v>
      </c>
      <c r="G7" s="2">
        <f t="shared" si="3"/>
        <v>20</v>
      </c>
      <c r="H7" s="2">
        <f t="shared" si="4"/>
        <v>87</v>
      </c>
    </row>
    <row r="8" spans="1:19" x14ac:dyDescent="0.25">
      <c r="A8" s="2">
        <v>4</v>
      </c>
      <c r="B8" s="2">
        <f t="shared" si="0"/>
        <v>57</v>
      </c>
      <c r="C8" s="2">
        <v>4</v>
      </c>
      <c r="D8" s="2">
        <f t="shared" si="1"/>
        <v>80</v>
      </c>
      <c r="E8" s="2">
        <v>11</v>
      </c>
      <c r="F8" s="2">
        <f t="shared" si="2"/>
        <v>100</v>
      </c>
      <c r="G8" s="2">
        <f t="shared" si="3"/>
        <v>19</v>
      </c>
      <c r="H8" s="2">
        <f t="shared" si="4"/>
        <v>83</v>
      </c>
    </row>
    <row r="9" spans="1:19" x14ac:dyDescent="0.25">
      <c r="A9" s="2">
        <v>5</v>
      </c>
      <c r="B9" s="2">
        <f t="shared" si="0"/>
        <v>71</v>
      </c>
      <c r="C9" s="2">
        <v>4</v>
      </c>
      <c r="D9" s="2">
        <f t="shared" si="1"/>
        <v>80</v>
      </c>
      <c r="E9" s="2">
        <v>8</v>
      </c>
      <c r="F9" s="2">
        <f t="shared" si="2"/>
        <v>73</v>
      </c>
      <c r="G9" s="2">
        <f t="shared" si="3"/>
        <v>17</v>
      </c>
      <c r="H9" s="2">
        <f t="shared" si="4"/>
        <v>74</v>
      </c>
    </row>
    <row r="10" spans="1:19" x14ac:dyDescent="0.25">
      <c r="A10" s="2">
        <v>4</v>
      </c>
      <c r="B10" s="2">
        <f t="shared" si="0"/>
        <v>57</v>
      </c>
      <c r="C10" s="2">
        <v>4</v>
      </c>
      <c r="D10" s="2">
        <f t="shared" si="1"/>
        <v>80</v>
      </c>
      <c r="E10" s="2">
        <v>10</v>
      </c>
      <c r="F10" s="2">
        <f t="shared" si="2"/>
        <v>91</v>
      </c>
      <c r="G10" s="2">
        <f t="shared" si="3"/>
        <v>18</v>
      </c>
      <c r="H10" s="2">
        <f t="shared" si="4"/>
        <v>78</v>
      </c>
    </row>
    <row r="11" spans="1:19" x14ac:dyDescent="0.25">
      <c r="A11" s="2">
        <v>4</v>
      </c>
      <c r="B11" s="2">
        <f t="shared" si="0"/>
        <v>57</v>
      </c>
      <c r="C11" s="2">
        <v>5</v>
      </c>
      <c r="D11" s="2">
        <f t="shared" si="1"/>
        <v>100</v>
      </c>
      <c r="E11" s="2">
        <v>5</v>
      </c>
      <c r="F11" s="2">
        <f t="shared" si="2"/>
        <v>45</v>
      </c>
      <c r="G11" s="2">
        <f t="shared" si="3"/>
        <v>14</v>
      </c>
      <c r="H11" s="2">
        <f t="shared" si="4"/>
        <v>61</v>
      </c>
    </row>
    <row r="12" spans="1:19" x14ac:dyDescent="0.25">
      <c r="A12" s="2">
        <v>5</v>
      </c>
      <c r="B12" s="2">
        <f t="shared" si="0"/>
        <v>71</v>
      </c>
      <c r="C12" s="2">
        <v>5</v>
      </c>
      <c r="D12" s="2">
        <f t="shared" si="1"/>
        <v>100</v>
      </c>
      <c r="E12" s="2">
        <v>11</v>
      </c>
      <c r="F12" s="2">
        <f t="shared" si="2"/>
        <v>100</v>
      </c>
      <c r="G12" s="2">
        <f t="shared" si="3"/>
        <v>21</v>
      </c>
      <c r="H12" s="2">
        <f t="shared" si="4"/>
        <v>91</v>
      </c>
    </row>
    <row r="17" spans="10:19" ht="45" x14ac:dyDescent="0.25">
      <c r="J17" s="1" t="s">
        <v>48</v>
      </c>
      <c r="N17" s="2" t="s">
        <v>49</v>
      </c>
      <c r="R17" s="2" t="s">
        <v>50</v>
      </c>
    </row>
    <row r="18" spans="10:19" x14ac:dyDescent="0.25">
      <c r="J18" s="2" t="s">
        <v>51</v>
      </c>
      <c r="K18" s="2">
        <v>4</v>
      </c>
      <c r="L18" s="2">
        <f>ROUND(((K18/10)*100),0)</f>
        <v>40</v>
      </c>
      <c r="M18" s="2">
        <v>7</v>
      </c>
      <c r="N18" s="2">
        <f>ROUND(((M18/13)*100),0)</f>
        <v>54</v>
      </c>
      <c r="P18" s="2">
        <f>ROUND(((O18/10)*100),0)</f>
        <v>0</v>
      </c>
      <c r="Q18" s="2">
        <f>SUM(K18,M18,O18)</f>
        <v>11</v>
      </c>
      <c r="R18" s="2">
        <f>ROUND(((Q18/51)*100),0)</f>
        <v>22</v>
      </c>
      <c r="S18" s="2">
        <f>SUM(H18,R18)/2</f>
        <v>11</v>
      </c>
    </row>
    <row r="19" spans="10:19" x14ac:dyDescent="0.25">
      <c r="L19" s="2">
        <f t="shared" ref="L19:L35" si="5">ROUND(((K19/10)*100),0)</f>
        <v>0</v>
      </c>
      <c r="N19" s="2">
        <f t="shared" ref="N19:N35" si="6">ROUND(((M19/13)*100),0)</f>
        <v>0</v>
      </c>
      <c r="P19" s="2">
        <f t="shared" ref="P19:P35" si="7">ROUND(((O19/10)*100),0)</f>
        <v>0</v>
      </c>
      <c r="Q19" s="2">
        <f t="shared" ref="Q19:Q35" si="8">SUM(K19,M19,O19)</f>
        <v>0</v>
      </c>
      <c r="R19" s="2">
        <f t="shared" ref="R19:R35" si="9">ROUND(((Q19/51)*100),0)</f>
        <v>0</v>
      </c>
      <c r="S19" s="2">
        <f t="shared" ref="S19:S35" si="10">SUM(H19,R19)/2</f>
        <v>0</v>
      </c>
    </row>
    <row r="20" spans="10:19" x14ac:dyDescent="0.25">
      <c r="L20" s="2">
        <f t="shared" si="5"/>
        <v>0</v>
      </c>
      <c r="N20" s="2">
        <f t="shared" si="6"/>
        <v>0</v>
      </c>
      <c r="P20" s="2">
        <f t="shared" si="7"/>
        <v>0</v>
      </c>
      <c r="Q20" s="2">
        <f t="shared" si="8"/>
        <v>0</v>
      </c>
      <c r="R20" s="2">
        <f t="shared" si="9"/>
        <v>0</v>
      </c>
      <c r="S20" s="2">
        <f t="shared" si="10"/>
        <v>0</v>
      </c>
    </row>
    <row r="21" spans="10:19" x14ac:dyDescent="0.25">
      <c r="L21" s="2">
        <f t="shared" si="5"/>
        <v>0</v>
      </c>
      <c r="N21" s="2">
        <f t="shared" si="6"/>
        <v>0</v>
      </c>
      <c r="P21" s="2">
        <f t="shared" si="7"/>
        <v>0</v>
      </c>
      <c r="Q21" s="2">
        <f t="shared" si="8"/>
        <v>0</v>
      </c>
      <c r="R21" s="2">
        <f t="shared" si="9"/>
        <v>0</v>
      </c>
      <c r="S21" s="2">
        <f t="shared" si="10"/>
        <v>0</v>
      </c>
    </row>
    <row r="22" spans="10:19" x14ac:dyDescent="0.25">
      <c r="L22" s="2">
        <f t="shared" si="5"/>
        <v>0</v>
      </c>
      <c r="N22" s="2">
        <f t="shared" si="6"/>
        <v>0</v>
      </c>
      <c r="P22" s="2">
        <f t="shared" si="7"/>
        <v>0</v>
      </c>
      <c r="Q22" s="2">
        <f t="shared" si="8"/>
        <v>0</v>
      </c>
      <c r="R22" s="2">
        <f t="shared" si="9"/>
        <v>0</v>
      </c>
      <c r="S22" s="2">
        <f t="shared" si="10"/>
        <v>0</v>
      </c>
    </row>
    <row r="23" spans="10:19" x14ac:dyDescent="0.25">
      <c r="L23" s="2">
        <f t="shared" si="5"/>
        <v>0</v>
      </c>
      <c r="N23" s="2">
        <f t="shared" si="6"/>
        <v>0</v>
      </c>
      <c r="P23" s="2">
        <f t="shared" si="7"/>
        <v>0</v>
      </c>
      <c r="Q23" s="2">
        <f t="shared" si="8"/>
        <v>0</v>
      </c>
      <c r="R23" s="2">
        <f t="shared" si="9"/>
        <v>0</v>
      </c>
      <c r="S23" s="2">
        <f t="shared" si="10"/>
        <v>0</v>
      </c>
    </row>
    <row r="24" spans="10:19" x14ac:dyDescent="0.25">
      <c r="L24" s="2">
        <f t="shared" si="5"/>
        <v>0</v>
      </c>
      <c r="N24" s="2">
        <f t="shared" si="6"/>
        <v>0</v>
      </c>
      <c r="P24" s="2">
        <f t="shared" si="7"/>
        <v>0</v>
      </c>
      <c r="Q24" s="2">
        <f t="shared" si="8"/>
        <v>0</v>
      </c>
      <c r="R24" s="2">
        <f t="shared" si="9"/>
        <v>0</v>
      </c>
      <c r="S24" s="2">
        <f t="shared" si="10"/>
        <v>0</v>
      </c>
    </row>
    <row r="25" spans="10:19" x14ac:dyDescent="0.25">
      <c r="L25" s="2">
        <f t="shared" si="5"/>
        <v>0</v>
      </c>
      <c r="N25" s="2">
        <f t="shared" si="6"/>
        <v>0</v>
      </c>
      <c r="P25" s="2">
        <f t="shared" si="7"/>
        <v>0</v>
      </c>
      <c r="Q25" s="2">
        <f t="shared" si="8"/>
        <v>0</v>
      </c>
      <c r="R25" s="2">
        <f t="shared" si="9"/>
        <v>0</v>
      </c>
      <c r="S25" s="2">
        <f t="shared" si="10"/>
        <v>0</v>
      </c>
    </row>
    <row r="26" spans="10:19" x14ac:dyDescent="0.25">
      <c r="L26" s="2">
        <f t="shared" si="5"/>
        <v>0</v>
      </c>
      <c r="N26" s="2">
        <f t="shared" si="6"/>
        <v>0</v>
      </c>
      <c r="P26" s="2">
        <f t="shared" si="7"/>
        <v>0</v>
      </c>
      <c r="Q26" s="2">
        <f t="shared" si="8"/>
        <v>0</v>
      </c>
      <c r="R26" s="2">
        <f t="shared" si="9"/>
        <v>0</v>
      </c>
      <c r="S26" s="2">
        <f t="shared" si="10"/>
        <v>0</v>
      </c>
    </row>
    <row r="27" spans="10:19" x14ac:dyDescent="0.25">
      <c r="L27" s="2">
        <f t="shared" si="5"/>
        <v>0</v>
      </c>
      <c r="N27" s="2">
        <f t="shared" si="6"/>
        <v>0</v>
      </c>
      <c r="P27" s="2">
        <f t="shared" si="7"/>
        <v>0</v>
      </c>
      <c r="Q27" s="2">
        <f t="shared" si="8"/>
        <v>0</v>
      </c>
      <c r="R27" s="2">
        <f t="shared" si="9"/>
        <v>0</v>
      </c>
      <c r="S27" s="2">
        <f t="shared" si="10"/>
        <v>0</v>
      </c>
    </row>
    <row r="28" spans="10:19" x14ac:dyDescent="0.25">
      <c r="L28" s="2">
        <f t="shared" si="5"/>
        <v>0</v>
      </c>
      <c r="N28" s="2">
        <f t="shared" si="6"/>
        <v>0</v>
      </c>
      <c r="P28" s="2">
        <f t="shared" si="7"/>
        <v>0</v>
      </c>
      <c r="Q28" s="2">
        <f t="shared" si="8"/>
        <v>0</v>
      </c>
      <c r="R28" s="2">
        <f t="shared" si="9"/>
        <v>0</v>
      </c>
      <c r="S28" s="2">
        <f t="shared" si="10"/>
        <v>0</v>
      </c>
    </row>
    <row r="29" spans="10:19" x14ac:dyDescent="0.25">
      <c r="L29" s="2">
        <f t="shared" si="5"/>
        <v>0</v>
      </c>
      <c r="N29" s="2">
        <f t="shared" si="6"/>
        <v>0</v>
      </c>
      <c r="P29" s="2">
        <f t="shared" si="7"/>
        <v>0</v>
      </c>
      <c r="Q29" s="2">
        <f t="shared" si="8"/>
        <v>0</v>
      </c>
      <c r="R29" s="2">
        <f t="shared" si="9"/>
        <v>0</v>
      </c>
      <c r="S29" s="2">
        <f t="shared" si="10"/>
        <v>0</v>
      </c>
    </row>
    <row r="30" spans="10:19" x14ac:dyDescent="0.25">
      <c r="L30" s="2">
        <f t="shared" si="5"/>
        <v>0</v>
      </c>
      <c r="N30" s="2">
        <f t="shared" si="6"/>
        <v>0</v>
      </c>
      <c r="P30" s="2">
        <f t="shared" si="7"/>
        <v>0</v>
      </c>
      <c r="Q30" s="2">
        <f t="shared" si="8"/>
        <v>0</v>
      </c>
      <c r="R30" s="2">
        <f t="shared" si="9"/>
        <v>0</v>
      </c>
      <c r="S30" s="2">
        <f t="shared" si="10"/>
        <v>0</v>
      </c>
    </row>
    <row r="31" spans="10:19" x14ac:dyDescent="0.25">
      <c r="L31" s="2">
        <f t="shared" si="5"/>
        <v>0</v>
      </c>
      <c r="N31" s="2">
        <f t="shared" si="6"/>
        <v>0</v>
      </c>
      <c r="P31" s="2">
        <f t="shared" si="7"/>
        <v>0</v>
      </c>
      <c r="Q31" s="2">
        <f t="shared" si="8"/>
        <v>0</v>
      </c>
      <c r="R31" s="2">
        <f t="shared" si="9"/>
        <v>0</v>
      </c>
      <c r="S31" s="2">
        <f t="shared" si="10"/>
        <v>0</v>
      </c>
    </row>
    <row r="32" spans="10:19" x14ac:dyDescent="0.25">
      <c r="L32" s="2">
        <f t="shared" si="5"/>
        <v>0</v>
      </c>
      <c r="N32" s="2">
        <f t="shared" si="6"/>
        <v>0</v>
      </c>
      <c r="P32" s="2">
        <f t="shared" si="7"/>
        <v>0</v>
      </c>
      <c r="Q32" s="2">
        <f t="shared" si="8"/>
        <v>0</v>
      </c>
      <c r="R32" s="2">
        <f t="shared" si="9"/>
        <v>0</v>
      </c>
      <c r="S32" s="2">
        <f t="shared" si="10"/>
        <v>0</v>
      </c>
    </row>
    <row r="33" spans="12:19" x14ac:dyDescent="0.25">
      <c r="L33" s="2">
        <f t="shared" si="5"/>
        <v>0</v>
      </c>
      <c r="N33" s="2">
        <f t="shared" si="6"/>
        <v>0</v>
      </c>
      <c r="P33" s="2">
        <f t="shared" si="7"/>
        <v>0</v>
      </c>
      <c r="Q33" s="2">
        <f t="shared" si="8"/>
        <v>0</v>
      </c>
      <c r="R33" s="2">
        <f t="shared" si="9"/>
        <v>0</v>
      </c>
      <c r="S33" s="2">
        <f t="shared" si="10"/>
        <v>0</v>
      </c>
    </row>
    <row r="34" spans="12:19" x14ac:dyDescent="0.25">
      <c r="L34" s="2">
        <f t="shared" si="5"/>
        <v>0</v>
      </c>
      <c r="N34" s="2">
        <f t="shared" si="6"/>
        <v>0</v>
      </c>
      <c r="P34" s="2">
        <f t="shared" si="7"/>
        <v>0</v>
      </c>
      <c r="Q34" s="2">
        <f t="shared" si="8"/>
        <v>0</v>
      </c>
      <c r="R34" s="2">
        <f t="shared" si="9"/>
        <v>0</v>
      </c>
      <c r="S34" s="2">
        <f t="shared" si="10"/>
        <v>0</v>
      </c>
    </row>
    <row r="35" spans="12:19" x14ac:dyDescent="0.25">
      <c r="L35" s="2">
        <f t="shared" si="5"/>
        <v>0</v>
      </c>
      <c r="N35" s="2">
        <f t="shared" si="6"/>
        <v>0</v>
      </c>
      <c r="P35" s="2">
        <f t="shared" si="7"/>
        <v>0</v>
      </c>
      <c r="Q35" s="2">
        <f t="shared" si="8"/>
        <v>0</v>
      </c>
      <c r="R35" s="2">
        <f t="shared" si="9"/>
        <v>0</v>
      </c>
      <c r="S35" s="2">
        <f t="shared" si="10"/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9" workbookViewId="0">
      <selection activeCell="C17" sqref="C17"/>
    </sheetView>
  </sheetViews>
  <sheetFormatPr defaultRowHeight="15" x14ac:dyDescent="0.25"/>
  <cols>
    <col min="1" max="1" width="12.85546875" style="2" customWidth="1"/>
    <col min="2" max="2" width="11" style="2" bestFit="1" customWidth="1"/>
    <col min="3" max="3" width="12.85546875" style="2" bestFit="1" customWidth="1"/>
    <col min="4" max="4" width="11" style="2" bestFit="1" customWidth="1"/>
    <col min="5" max="5" width="12" style="2" bestFit="1" customWidth="1"/>
    <col min="6" max="6" width="11" style="2" bestFit="1" customWidth="1"/>
    <col min="7" max="7" width="12.28515625" style="2" bestFit="1" customWidth="1"/>
    <col min="8" max="8" width="16" style="2" bestFit="1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4</v>
      </c>
      <c r="B2" s="2">
        <f>ROUND(((A2/7)*100),0)</f>
        <v>57</v>
      </c>
      <c r="C2" s="2">
        <v>4</v>
      </c>
      <c r="D2" s="2">
        <f>ROUND(((C2/5)*100),0)</f>
        <v>80</v>
      </c>
      <c r="E2" s="2">
        <v>9</v>
      </c>
      <c r="F2" s="2">
        <f>ROUND(((E2/11)*100),0)</f>
        <v>82</v>
      </c>
      <c r="G2" s="2">
        <f>SUM(A2, C2, E2)</f>
        <v>17</v>
      </c>
      <c r="H2" s="2">
        <f>ROUND(((G2/23)*100),0)</f>
        <v>74</v>
      </c>
    </row>
    <row r="3" spans="1:19" x14ac:dyDescent="0.25">
      <c r="A3" s="2">
        <v>7</v>
      </c>
      <c r="B3" s="2">
        <f t="shared" ref="B3:B14" si="0">ROUND(((A3/7)*100),0)</f>
        <v>100</v>
      </c>
      <c r="C3" s="2">
        <v>4</v>
      </c>
      <c r="D3" s="2">
        <f t="shared" ref="D3:D14" si="1">ROUND(((C3/5)*100),0)</f>
        <v>80</v>
      </c>
      <c r="E3" s="2">
        <v>9</v>
      </c>
      <c r="F3" s="2">
        <f t="shared" ref="F3:F14" si="2">ROUND(((E3/11)*100),0)</f>
        <v>82</v>
      </c>
      <c r="G3" s="2">
        <f t="shared" ref="G3:G14" si="3">SUM(A3, C3, E3)</f>
        <v>20</v>
      </c>
      <c r="H3" s="2">
        <f t="shared" ref="H3:H14" si="4">ROUND(((G3/23)*100),0)</f>
        <v>87</v>
      </c>
    </row>
    <row r="4" spans="1:19" x14ac:dyDescent="0.25">
      <c r="A4" s="2">
        <v>5</v>
      </c>
      <c r="B4" s="2">
        <f t="shared" si="0"/>
        <v>71</v>
      </c>
      <c r="C4" s="2">
        <v>5</v>
      </c>
      <c r="D4" s="2">
        <f t="shared" si="1"/>
        <v>100</v>
      </c>
      <c r="E4" s="2">
        <v>11</v>
      </c>
      <c r="F4" s="2">
        <f t="shared" si="2"/>
        <v>100</v>
      </c>
      <c r="G4" s="2">
        <f t="shared" si="3"/>
        <v>21</v>
      </c>
      <c r="H4" s="2">
        <f t="shared" si="4"/>
        <v>91</v>
      </c>
    </row>
    <row r="5" spans="1:19" x14ac:dyDescent="0.25">
      <c r="A5" s="2">
        <v>3</v>
      </c>
      <c r="B5" s="2">
        <f t="shared" si="0"/>
        <v>43</v>
      </c>
      <c r="C5" s="2">
        <v>3</v>
      </c>
      <c r="D5" s="2">
        <f t="shared" si="1"/>
        <v>60</v>
      </c>
      <c r="E5" s="2">
        <v>7</v>
      </c>
      <c r="F5" s="2">
        <f t="shared" si="2"/>
        <v>64</v>
      </c>
      <c r="G5" s="2">
        <f t="shared" si="3"/>
        <v>13</v>
      </c>
      <c r="H5" s="2">
        <f t="shared" si="4"/>
        <v>57</v>
      </c>
    </row>
    <row r="6" spans="1:19" x14ac:dyDescent="0.25">
      <c r="A6" s="2">
        <v>7</v>
      </c>
      <c r="B6" s="2">
        <f t="shared" si="0"/>
        <v>100</v>
      </c>
      <c r="C6" s="2">
        <v>5</v>
      </c>
      <c r="D6" s="2">
        <f t="shared" si="1"/>
        <v>100</v>
      </c>
      <c r="E6" s="2">
        <v>11</v>
      </c>
      <c r="F6" s="2">
        <f t="shared" si="2"/>
        <v>100</v>
      </c>
      <c r="G6" s="2">
        <f t="shared" si="3"/>
        <v>23</v>
      </c>
      <c r="H6" s="2">
        <f t="shared" si="4"/>
        <v>100</v>
      </c>
    </row>
    <row r="7" spans="1:19" x14ac:dyDescent="0.25">
      <c r="A7" s="2">
        <v>6</v>
      </c>
      <c r="B7" s="2">
        <f t="shared" si="0"/>
        <v>86</v>
      </c>
      <c r="C7" s="2">
        <v>5</v>
      </c>
      <c r="D7" s="2">
        <f t="shared" si="1"/>
        <v>100</v>
      </c>
      <c r="E7" s="2">
        <v>10</v>
      </c>
      <c r="F7" s="2">
        <f t="shared" si="2"/>
        <v>91</v>
      </c>
      <c r="G7" s="2">
        <f t="shared" si="3"/>
        <v>21</v>
      </c>
      <c r="H7" s="2">
        <f t="shared" si="4"/>
        <v>91</v>
      </c>
    </row>
    <row r="8" spans="1:19" x14ac:dyDescent="0.25">
      <c r="A8" s="2">
        <v>4</v>
      </c>
      <c r="B8" s="2">
        <f t="shared" si="0"/>
        <v>57</v>
      </c>
      <c r="C8" s="2">
        <v>3</v>
      </c>
      <c r="D8" s="2">
        <f t="shared" si="1"/>
        <v>60</v>
      </c>
      <c r="E8" s="2">
        <v>11</v>
      </c>
      <c r="F8" s="2">
        <f t="shared" si="2"/>
        <v>100</v>
      </c>
      <c r="G8" s="2">
        <f t="shared" si="3"/>
        <v>18</v>
      </c>
      <c r="H8" s="2">
        <f t="shared" si="4"/>
        <v>78</v>
      </c>
    </row>
    <row r="9" spans="1:19" x14ac:dyDescent="0.25">
      <c r="A9" s="2">
        <v>7</v>
      </c>
      <c r="B9" s="2">
        <f t="shared" si="0"/>
        <v>100</v>
      </c>
      <c r="C9" s="2">
        <v>5</v>
      </c>
      <c r="D9" s="2">
        <f t="shared" si="1"/>
        <v>100</v>
      </c>
      <c r="E9" s="2">
        <v>11</v>
      </c>
      <c r="F9" s="2">
        <f t="shared" si="2"/>
        <v>100</v>
      </c>
      <c r="G9" s="2">
        <f t="shared" si="3"/>
        <v>23</v>
      </c>
      <c r="H9" s="2">
        <f t="shared" si="4"/>
        <v>100</v>
      </c>
    </row>
    <row r="10" spans="1:19" x14ac:dyDescent="0.25">
      <c r="A10" s="2">
        <v>7</v>
      </c>
      <c r="B10" s="2">
        <f t="shared" si="0"/>
        <v>100</v>
      </c>
      <c r="C10" s="2">
        <v>4</v>
      </c>
      <c r="D10" s="2">
        <f t="shared" si="1"/>
        <v>80</v>
      </c>
      <c r="E10" s="2">
        <v>9</v>
      </c>
      <c r="F10" s="2">
        <f t="shared" si="2"/>
        <v>82</v>
      </c>
      <c r="G10" s="2">
        <f t="shared" si="3"/>
        <v>20</v>
      </c>
      <c r="H10" s="2">
        <f t="shared" si="4"/>
        <v>87</v>
      </c>
    </row>
    <row r="11" spans="1:19" x14ac:dyDescent="0.25">
      <c r="A11" s="2">
        <v>7</v>
      </c>
      <c r="B11" s="2">
        <f t="shared" si="0"/>
        <v>100</v>
      </c>
      <c r="C11" s="2">
        <v>4</v>
      </c>
      <c r="D11" s="2">
        <f t="shared" si="1"/>
        <v>80</v>
      </c>
      <c r="E11" s="2">
        <v>10</v>
      </c>
      <c r="F11" s="2">
        <f t="shared" si="2"/>
        <v>91</v>
      </c>
      <c r="G11" s="2">
        <f t="shared" si="3"/>
        <v>21</v>
      </c>
      <c r="H11" s="2">
        <f t="shared" si="4"/>
        <v>91</v>
      </c>
    </row>
    <row r="12" spans="1:19" x14ac:dyDescent="0.25">
      <c r="A12" s="2">
        <v>4</v>
      </c>
      <c r="B12" s="2">
        <f t="shared" si="0"/>
        <v>57</v>
      </c>
      <c r="C12" s="2">
        <v>4</v>
      </c>
      <c r="D12" s="2">
        <f t="shared" si="1"/>
        <v>80</v>
      </c>
      <c r="E12" s="2">
        <v>11</v>
      </c>
      <c r="F12" s="2">
        <f t="shared" si="2"/>
        <v>100</v>
      </c>
      <c r="G12" s="2">
        <f t="shared" si="3"/>
        <v>19</v>
      </c>
      <c r="H12" s="2">
        <f t="shared" si="4"/>
        <v>83</v>
      </c>
    </row>
    <row r="13" spans="1:19" x14ac:dyDescent="0.25">
      <c r="A13" s="2">
        <v>5</v>
      </c>
      <c r="B13" s="2">
        <f t="shared" si="0"/>
        <v>71</v>
      </c>
      <c r="C13" s="2">
        <v>5</v>
      </c>
      <c r="D13" s="2">
        <f t="shared" si="1"/>
        <v>100</v>
      </c>
      <c r="E13" s="2">
        <v>11</v>
      </c>
      <c r="F13" s="2">
        <f t="shared" si="2"/>
        <v>100</v>
      </c>
      <c r="G13" s="2">
        <f t="shared" si="3"/>
        <v>21</v>
      </c>
      <c r="H13" s="2">
        <f t="shared" si="4"/>
        <v>91</v>
      </c>
    </row>
    <row r="14" spans="1:19" x14ac:dyDescent="0.25">
      <c r="A14" s="2">
        <v>5</v>
      </c>
      <c r="B14" s="2">
        <f t="shared" si="0"/>
        <v>71</v>
      </c>
      <c r="C14" s="2">
        <v>5</v>
      </c>
      <c r="D14" s="2">
        <f t="shared" si="1"/>
        <v>100</v>
      </c>
      <c r="E14" s="2">
        <v>11</v>
      </c>
      <c r="F14" s="2">
        <f t="shared" si="2"/>
        <v>100</v>
      </c>
      <c r="G14" s="2">
        <f t="shared" si="3"/>
        <v>21</v>
      </c>
      <c r="H14" s="2">
        <f t="shared" si="4"/>
        <v>91</v>
      </c>
    </row>
    <row r="17" spans="10:19" ht="45" x14ac:dyDescent="0.25">
      <c r="J17" s="1" t="s">
        <v>48</v>
      </c>
      <c r="N17" s="2" t="s">
        <v>49</v>
      </c>
      <c r="R17" s="2" t="s">
        <v>50</v>
      </c>
    </row>
    <row r="18" spans="10:19" x14ac:dyDescent="0.25">
      <c r="J18" s="2" t="s">
        <v>51</v>
      </c>
      <c r="K18" s="2">
        <v>4</v>
      </c>
      <c r="L18" s="2">
        <f>ROUND(((K18/10)*100),0)</f>
        <v>40</v>
      </c>
      <c r="M18" s="2">
        <v>7</v>
      </c>
      <c r="N18" s="2">
        <f>ROUND(((M18/13)*100),0)</f>
        <v>54</v>
      </c>
      <c r="P18" s="2">
        <f>ROUND(((O18/10)*100),0)</f>
        <v>0</v>
      </c>
      <c r="Q18" s="2">
        <f>SUM(K18,M18,O18)</f>
        <v>11</v>
      </c>
      <c r="R18" s="2">
        <f>ROUND(((Q18/51)*100),0)</f>
        <v>22</v>
      </c>
      <c r="S18" s="2">
        <f>SUM(H18,R18)/2</f>
        <v>11</v>
      </c>
    </row>
    <row r="19" spans="10:19" x14ac:dyDescent="0.25">
      <c r="J19" s="2" t="s">
        <v>66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ref="P19:P35" si="5">ROUND(((O19/10)*100),0)</f>
        <v>0</v>
      </c>
      <c r="Q19" s="2">
        <f t="shared" ref="Q19:Q35" si="6">SUM(K19,M19,O19)</f>
        <v>0</v>
      </c>
      <c r="R19" s="2">
        <f t="shared" ref="R19:R35" si="7">ROUND(((Q19/51)*100),0)</f>
        <v>0</v>
      </c>
      <c r="S19" s="2">
        <f t="shared" ref="S19:S35" si="8">SUM(H19,R19)/2</f>
        <v>0</v>
      </c>
    </row>
    <row r="20" spans="10:19" x14ac:dyDescent="0.25">
      <c r="J20" s="2" t="s">
        <v>67</v>
      </c>
      <c r="K20" s="2">
        <v>0</v>
      </c>
      <c r="L20" s="2">
        <f t="shared" ref="L20:L35" si="9">ROUND(((K20/10)*100),0)</f>
        <v>0</v>
      </c>
      <c r="M20" s="2">
        <v>0</v>
      </c>
      <c r="N20" s="2">
        <f t="shared" ref="N20:N35" si="10">ROUND(((M20/13)*100),0)</f>
        <v>0</v>
      </c>
      <c r="O20" s="2">
        <v>0</v>
      </c>
      <c r="P20" s="2">
        <f t="shared" si="5"/>
        <v>0</v>
      </c>
      <c r="Q20" s="2">
        <f t="shared" si="6"/>
        <v>0</v>
      </c>
      <c r="R20" s="2">
        <f t="shared" si="7"/>
        <v>0</v>
      </c>
      <c r="S20" s="2">
        <f t="shared" si="8"/>
        <v>0</v>
      </c>
    </row>
    <row r="21" spans="10:19" x14ac:dyDescent="0.25">
      <c r="J21" s="2" t="s">
        <v>68</v>
      </c>
      <c r="K21" s="2">
        <v>8</v>
      </c>
      <c r="L21" s="2">
        <v>100</v>
      </c>
      <c r="M21" s="2">
        <v>0</v>
      </c>
      <c r="N21" s="2">
        <f t="shared" si="10"/>
        <v>0</v>
      </c>
      <c r="O21" s="2">
        <v>10</v>
      </c>
      <c r="P21" s="2">
        <f t="shared" si="5"/>
        <v>100</v>
      </c>
      <c r="Q21" s="2">
        <f t="shared" si="6"/>
        <v>18</v>
      </c>
      <c r="R21" s="2">
        <f t="shared" si="7"/>
        <v>35</v>
      </c>
      <c r="S21" s="2">
        <f t="shared" si="8"/>
        <v>17.5</v>
      </c>
    </row>
    <row r="22" spans="10:19" x14ac:dyDescent="0.25">
      <c r="J22" s="2" t="s">
        <v>69</v>
      </c>
      <c r="K22" s="2">
        <v>8</v>
      </c>
      <c r="L22" s="2">
        <v>100</v>
      </c>
      <c r="M22" s="2">
        <v>3</v>
      </c>
      <c r="N22" s="2">
        <f t="shared" si="10"/>
        <v>23</v>
      </c>
      <c r="O22" s="2">
        <v>10</v>
      </c>
      <c r="P22" s="2">
        <f t="shared" si="5"/>
        <v>100</v>
      </c>
      <c r="Q22" s="2">
        <f t="shared" si="6"/>
        <v>21</v>
      </c>
      <c r="R22" s="2">
        <f t="shared" si="7"/>
        <v>41</v>
      </c>
      <c r="S22" s="2">
        <f t="shared" si="8"/>
        <v>20.5</v>
      </c>
    </row>
    <row r="23" spans="10:19" x14ac:dyDescent="0.25">
      <c r="J23" s="2" t="s">
        <v>70</v>
      </c>
      <c r="K23" s="2">
        <v>8</v>
      </c>
      <c r="L23" s="2">
        <v>100</v>
      </c>
      <c r="M23" s="2">
        <v>0</v>
      </c>
      <c r="N23" s="2">
        <v>0</v>
      </c>
      <c r="O23" s="2">
        <v>0</v>
      </c>
      <c r="P23" s="2">
        <f t="shared" si="5"/>
        <v>0</v>
      </c>
      <c r="Q23" s="2">
        <f t="shared" si="6"/>
        <v>8</v>
      </c>
      <c r="R23" s="2">
        <f t="shared" si="7"/>
        <v>16</v>
      </c>
      <c r="S23" s="2">
        <f t="shared" si="8"/>
        <v>8</v>
      </c>
    </row>
    <row r="24" spans="10:19" x14ac:dyDescent="0.25">
      <c r="J24" s="2" t="s">
        <v>71</v>
      </c>
      <c r="K24" s="2">
        <v>8</v>
      </c>
      <c r="L24" s="2">
        <v>100</v>
      </c>
      <c r="M24" s="2">
        <v>2</v>
      </c>
      <c r="N24" s="2">
        <f t="shared" si="10"/>
        <v>15</v>
      </c>
      <c r="O24" s="2">
        <v>0</v>
      </c>
      <c r="P24" s="2">
        <f t="shared" si="5"/>
        <v>0</v>
      </c>
      <c r="Q24" s="2">
        <f t="shared" si="6"/>
        <v>10</v>
      </c>
      <c r="R24" s="2">
        <f t="shared" si="7"/>
        <v>20</v>
      </c>
      <c r="S24" s="2">
        <f t="shared" si="8"/>
        <v>10</v>
      </c>
    </row>
    <row r="25" spans="10:19" x14ac:dyDescent="0.25">
      <c r="J25" s="2" t="s">
        <v>72</v>
      </c>
      <c r="K25" s="2">
        <v>8</v>
      </c>
      <c r="L25" s="2">
        <v>100</v>
      </c>
      <c r="M25" s="2">
        <v>0</v>
      </c>
      <c r="N25" s="2">
        <f t="shared" si="10"/>
        <v>0</v>
      </c>
      <c r="O25" s="2">
        <v>0</v>
      </c>
      <c r="P25" s="2">
        <f t="shared" si="5"/>
        <v>0</v>
      </c>
      <c r="Q25" s="2">
        <f t="shared" si="6"/>
        <v>8</v>
      </c>
      <c r="R25" s="2">
        <f t="shared" si="7"/>
        <v>16</v>
      </c>
      <c r="S25" s="2">
        <f t="shared" si="8"/>
        <v>8</v>
      </c>
    </row>
    <row r="26" spans="10:19" x14ac:dyDescent="0.25">
      <c r="J26" s="2" t="s">
        <v>73</v>
      </c>
      <c r="K26" s="2">
        <v>8</v>
      </c>
      <c r="L26" s="2">
        <v>100</v>
      </c>
      <c r="M26" s="2">
        <v>0</v>
      </c>
      <c r="N26" s="2">
        <v>0</v>
      </c>
      <c r="O26" s="2">
        <v>0</v>
      </c>
      <c r="P26" s="2">
        <f t="shared" si="5"/>
        <v>0</v>
      </c>
      <c r="Q26" s="2">
        <f t="shared" si="6"/>
        <v>8</v>
      </c>
      <c r="R26" s="2">
        <f t="shared" si="7"/>
        <v>16</v>
      </c>
      <c r="S26" s="2">
        <f t="shared" si="8"/>
        <v>8</v>
      </c>
    </row>
    <row r="27" spans="10:19" x14ac:dyDescent="0.25">
      <c r="J27" s="2" t="s">
        <v>74</v>
      </c>
      <c r="K27" s="2">
        <v>7</v>
      </c>
      <c r="L27" s="2">
        <v>90</v>
      </c>
      <c r="M27" s="2">
        <v>0</v>
      </c>
      <c r="N27" s="2">
        <f t="shared" si="10"/>
        <v>0</v>
      </c>
      <c r="O27" s="2">
        <v>5</v>
      </c>
      <c r="P27" s="2">
        <f t="shared" si="5"/>
        <v>50</v>
      </c>
      <c r="Q27" s="2">
        <f t="shared" si="6"/>
        <v>12</v>
      </c>
      <c r="R27" s="2">
        <f t="shared" si="7"/>
        <v>24</v>
      </c>
      <c r="S27" s="2">
        <f t="shared" si="8"/>
        <v>12</v>
      </c>
    </row>
    <row r="28" spans="10:19" x14ac:dyDescent="0.25">
      <c r="J28" s="2" t="s">
        <v>75</v>
      </c>
      <c r="K28" s="2">
        <v>8</v>
      </c>
      <c r="L28" s="2">
        <v>100</v>
      </c>
      <c r="M28" s="2">
        <v>0</v>
      </c>
      <c r="N28" s="2">
        <f t="shared" si="10"/>
        <v>0</v>
      </c>
      <c r="O28" s="2">
        <v>5</v>
      </c>
      <c r="P28" s="2">
        <f t="shared" si="5"/>
        <v>50</v>
      </c>
      <c r="Q28" s="2">
        <f t="shared" si="6"/>
        <v>13</v>
      </c>
      <c r="R28" s="2">
        <f t="shared" si="7"/>
        <v>25</v>
      </c>
      <c r="S28" s="2">
        <f t="shared" si="8"/>
        <v>12.5</v>
      </c>
    </row>
    <row r="29" spans="10:19" x14ac:dyDescent="0.25">
      <c r="J29" s="2" t="s">
        <v>76</v>
      </c>
      <c r="K29" s="2">
        <v>8</v>
      </c>
      <c r="L29" s="2">
        <v>100</v>
      </c>
      <c r="M29" s="2">
        <v>8</v>
      </c>
      <c r="N29" s="2">
        <f t="shared" si="10"/>
        <v>62</v>
      </c>
      <c r="O29" s="2">
        <v>0</v>
      </c>
      <c r="P29" s="2">
        <f t="shared" si="5"/>
        <v>0</v>
      </c>
      <c r="Q29" s="2">
        <f t="shared" si="6"/>
        <v>16</v>
      </c>
      <c r="R29" s="2">
        <f t="shared" si="7"/>
        <v>31</v>
      </c>
      <c r="S29" s="2">
        <f t="shared" si="8"/>
        <v>15.5</v>
      </c>
    </row>
    <row r="30" spans="10:19" x14ac:dyDescent="0.25">
      <c r="J30" s="2" t="s">
        <v>77</v>
      </c>
      <c r="K30" s="2">
        <v>8</v>
      </c>
      <c r="L30" s="2">
        <v>100</v>
      </c>
      <c r="M30" s="2">
        <v>0</v>
      </c>
      <c r="N30" s="2">
        <f t="shared" si="10"/>
        <v>0</v>
      </c>
      <c r="O30" s="2">
        <v>5</v>
      </c>
      <c r="P30" s="2">
        <f t="shared" si="5"/>
        <v>50</v>
      </c>
      <c r="Q30" s="2">
        <f t="shared" si="6"/>
        <v>13</v>
      </c>
      <c r="R30" s="2">
        <f t="shared" si="7"/>
        <v>25</v>
      </c>
      <c r="S30" s="2">
        <f t="shared" si="8"/>
        <v>12.5</v>
      </c>
    </row>
    <row r="31" spans="10:19" x14ac:dyDescent="0.25">
      <c r="J31" s="2" t="s">
        <v>78</v>
      </c>
      <c r="K31" s="2">
        <v>8</v>
      </c>
      <c r="L31" s="2">
        <v>199</v>
      </c>
      <c r="M31" s="2">
        <v>8</v>
      </c>
      <c r="N31" s="2">
        <f t="shared" si="10"/>
        <v>62</v>
      </c>
      <c r="O31" s="2">
        <v>5</v>
      </c>
      <c r="P31" s="2">
        <f t="shared" si="5"/>
        <v>50</v>
      </c>
      <c r="Q31" s="2">
        <f t="shared" si="6"/>
        <v>21</v>
      </c>
      <c r="R31" s="2">
        <f t="shared" si="7"/>
        <v>41</v>
      </c>
      <c r="S31" s="2">
        <f t="shared" si="8"/>
        <v>20.5</v>
      </c>
    </row>
    <row r="32" spans="10:19" x14ac:dyDescent="0.25">
      <c r="L32" s="2">
        <f t="shared" si="9"/>
        <v>0</v>
      </c>
      <c r="N32" s="2">
        <f t="shared" si="10"/>
        <v>0</v>
      </c>
      <c r="P32" s="2">
        <f t="shared" si="5"/>
        <v>0</v>
      </c>
      <c r="Q32" s="2">
        <f t="shared" si="6"/>
        <v>0</v>
      </c>
      <c r="R32" s="2">
        <f t="shared" si="7"/>
        <v>0</v>
      </c>
      <c r="S32" s="2">
        <f t="shared" si="8"/>
        <v>0</v>
      </c>
    </row>
    <row r="33" spans="12:19" x14ac:dyDescent="0.25">
      <c r="L33" s="2">
        <f t="shared" si="9"/>
        <v>0</v>
      </c>
      <c r="N33" s="2">
        <f t="shared" si="10"/>
        <v>0</v>
      </c>
      <c r="P33" s="2">
        <f t="shared" si="5"/>
        <v>0</v>
      </c>
      <c r="Q33" s="2">
        <f t="shared" si="6"/>
        <v>0</v>
      </c>
      <c r="R33" s="2">
        <f t="shared" si="7"/>
        <v>0</v>
      </c>
      <c r="S33" s="2">
        <f t="shared" si="8"/>
        <v>0</v>
      </c>
    </row>
    <row r="34" spans="12:19" x14ac:dyDescent="0.25">
      <c r="L34" s="2">
        <f t="shared" si="9"/>
        <v>0</v>
      </c>
      <c r="N34" s="2">
        <f t="shared" si="10"/>
        <v>0</v>
      </c>
      <c r="P34" s="2">
        <f t="shared" si="5"/>
        <v>0</v>
      </c>
      <c r="Q34" s="2">
        <f t="shared" si="6"/>
        <v>0</v>
      </c>
      <c r="R34" s="2">
        <f t="shared" si="7"/>
        <v>0</v>
      </c>
      <c r="S34" s="2">
        <f t="shared" si="8"/>
        <v>0</v>
      </c>
    </row>
    <row r="35" spans="12:19" x14ac:dyDescent="0.25">
      <c r="L35" s="2">
        <f t="shared" si="9"/>
        <v>0</v>
      </c>
      <c r="N35" s="2">
        <f t="shared" si="10"/>
        <v>0</v>
      </c>
      <c r="P35" s="2">
        <f t="shared" si="5"/>
        <v>0</v>
      </c>
      <c r="Q35" s="2">
        <f t="shared" si="6"/>
        <v>0</v>
      </c>
      <c r="R35" s="2">
        <f t="shared" si="7"/>
        <v>0</v>
      </c>
      <c r="S35" s="2">
        <f t="shared" si="8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9" workbookViewId="0">
      <selection activeCell="E20" sqref="E20"/>
    </sheetView>
  </sheetViews>
  <sheetFormatPr defaultRowHeight="15" x14ac:dyDescent="0.25"/>
  <cols>
    <col min="1" max="1" width="12.85546875" style="2" customWidth="1"/>
    <col min="2" max="2" width="11" style="2" bestFit="1" customWidth="1"/>
    <col min="3" max="3" width="12.85546875" style="2" bestFit="1" customWidth="1"/>
    <col min="4" max="4" width="11" style="2" bestFit="1" customWidth="1"/>
    <col min="5" max="5" width="12" style="2" bestFit="1" customWidth="1"/>
    <col min="6" max="6" width="11" style="2" bestFit="1" customWidth="1"/>
    <col min="7" max="7" width="12.28515625" style="2" bestFit="1" customWidth="1"/>
    <col min="8" max="8" width="16" style="2" bestFit="1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7</v>
      </c>
      <c r="B2" s="2">
        <f>ROUND(((A2/7)*100),0)</f>
        <v>100</v>
      </c>
      <c r="C2" s="2">
        <v>5</v>
      </c>
      <c r="D2" s="2">
        <f>ROUND(((C2/5)*100),0)</f>
        <v>100</v>
      </c>
      <c r="E2" s="2">
        <v>11</v>
      </c>
      <c r="F2" s="2">
        <f>ROUND(((E2/11)*100),0)</f>
        <v>100</v>
      </c>
      <c r="G2" s="2">
        <f>SUM(A2, C2, E2)</f>
        <v>23</v>
      </c>
      <c r="H2" s="2">
        <f>ROUND(((G2/23)*100),0)</f>
        <v>100</v>
      </c>
    </row>
    <row r="3" spans="1:19" x14ac:dyDescent="0.25">
      <c r="A3" s="2">
        <v>7</v>
      </c>
      <c r="B3" s="2">
        <f t="shared" ref="B3:B12" si="0">ROUND(((A3/7)*100),0)</f>
        <v>100</v>
      </c>
      <c r="C3" s="2">
        <v>5</v>
      </c>
      <c r="D3" s="2">
        <f t="shared" ref="D3:D12" si="1">ROUND(((C3/5)*100),0)</f>
        <v>100</v>
      </c>
      <c r="E3" s="2">
        <v>11</v>
      </c>
      <c r="F3" s="2">
        <f t="shared" ref="F3:F12" si="2">ROUND(((E3/11)*100),0)</f>
        <v>100</v>
      </c>
      <c r="G3" s="2">
        <f t="shared" ref="G3:G12" si="3">SUM(A3, C3, E3)</f>
        <v>23</v>
      </c>
      <c r="H3" s="2">
        <f t="shared" ref="H3:H12" si="4">ROUND(((G3/23)*100),0)</f>
        <v>100</v>
      </c>
    </row>
    <row r="4" spans="1:19" x14ac:dyDescent="0.25">
      <c r="A4" s="2">
        <v>6</v>
      </c>
      <c r="B4" s="2">
        <f t="shared" si="0"/>
        <v>86</v>
      </c>
      <c r="C4" s="2">
        <v>5</v>
      </c>
      <c r="D4" s="2">
        <f t="shared" si="1"/>
        <v>100</v>
      </c>
      <c r="E4" s="2">
        <v>10</v>
      </c>
      <c r="F4" s="2">
        <f t="shared" si="2"/>
        <v>91</v>
      </c>
      <c r="G4" s="2">
        <f t="shared" si="3"/>
        <v>21</v>
      </c>
      <c r="H4" s="2">
        <f t="shared" si="4"/>
        <v>91</v>
      </c>
    </row>
    <row r="5" spans="1:19" x14ac:dyDescent="0.25">
      <c r="A5" s="2">
        <v>7</v>
      </c>
      <c r="B5" s="2">
        <f t="shared" si="0"/>
        <v>100</v>
      </c>
      <c r="C5" s="2">
        <v>5</v>
      </c>
      <c r="D5" s="2">
        <f t="shared" si="1"/>
        <v>100</v>
      </c>
      <c r="E5" s="2">
        <v>11</v>
      </c>
      <c r="F5" s="2">
        <f t="shared" si="2"/>
        <v>100</v>
      </c>
      <c r="G5" s="2">
        <f t="shared" si="3"/>
        <v>23</v>
      </c>
      <c r="H5" s="2">
        <f t="shared" si="4"/>
        <v>100</v>
      </c>
    </row>
    <row r="6" spans="1:19" x14ac:dyDescent="0.25">
      <c r="A6" s="2">
        <v>7</v>
      </c>
      <c r="B6" s="2">
        <f t="shared" si="0"/>
        <v>100</v>
      </c>
      <c r="C6" s="2">
        <v>5</v>
      </c>
      <c r="D6" s="2">
        <f t="shared" si="1"/>
        <v>100</v>
      </c>
      <c r="E6" s="2">
        <v>11</v>
      </c>
      <c r="F6" s="2">
        <f t="shared" si="2"/>
        <v>100</v>
      </c>
      <c r="G6" s="2">
        <f t="shared" si="3"/>
        <v>23</v>
      </c>
      <c r="H6" s="2">
        <f t="shared" si="4"/>
        <v>100</v>
      </c>
    </row>
    <row r="7" spans="1:19" x14ac:dyDescent="0.25">
      <c r="A7" s="2">
        <v>7</v>
      </c>
      <c r="B7" s="2">
        <f t="shared" si="0"/>
        <v>100</v>
      </c>
      <c r="C7" s="2">
        <v>3</v>
      </c>
      <c r="D7" s="2">
        <f t="shared" si="1"/>
        <v>60</v>
      </c>
      <c r="E7" s="2">
        <v>9</v>
      </c>
      <c r="F7" s="2">
        <f t="shared" si="2"/>
        <v>82</v>
      </c>
      <c r="G7" s="2">
        <f t="shared" si="3"/>
        <v>19</v>
      </c>
      <c r="H7" s="2">
        <f t="shared" si="4"/>
        <v>83</v>
      </c>
    </row>
    <row r="8" spans="1:19" x14ac:dyDescent="0.25">
      <c r="A8" s="2">
        <v>7</v>
      </c>
      <c r="B8" s="2">
        <f t="shared" si="0"/>
        <v>100</v>
      </c>
      <c r="C8" s="2">
        <v>5</v>
      </c>
      <c r="D8" s="2">
        <f t="shared" si="1"/>
        <v>100</v>
      </c>
      <c r="E8" s="2">
        <v>11</v>
      </c>
      <c r="F8" s="2">
        <f t="shared" si="2"/>
        <v>100</v>
      </c>
      <c r="G8" s="2">
        <f t="shared" si="3"/>
        <v>23</v>
      </c>
      <c r="H8" s="2">
        <f t="shared" si="4"/>
        <v>100</v>
      </c>
    </row>
    <row r="9" spans="1:19" x14ac:dyDescent="0.25">
      <c r="A9" s="2">
        <v>7</v>
      </c>
      <c r="B9" s="2">
        <f t="shared" si="0"/>
        <v>100</v>
      </c>
      <c r="C9" s="2">
        <v>5</v>
      </c>
      <c r="D9" s="2">
        <f t="shared" si="1"/>
        <v>100</v>
      </c>
      <c r="E9" s="2">
        <v>11</v>
      </c>
      <c r="F9" s="2">
        <f t="shared" si="2"/>
        <v>100</v>
      </c>
      <c r="G9" s="2">
        <f t="shared" si="3"/>
        <v>23</v>
      </c>
      <c r="H9" s="2">
        <f t="shared" si="4"/>
        <v>100</v>
      </c>
    </row>
    <row r="10" spans="1:19" x14ac:dyDescent="0.25">
      <c r="A10" s="2">
        <v>7</v>
      </c>
      <c r="B10" s="2">
        <f t="shared" si="0"/>
        <v>100</v>
      </c>
      <c r="C10" s="2">
        <v>4</v>
      </c>
      <c r="D10" s="2">
        <f t="shared" si="1"/>
        <v>80</v>
      </c>
      <c r="E10" s="2">
        <v>11</v>
      </c>
      <c r="F10" s="2">
        <f t="shared" si="2"/>
        <v>100</v>
      </c>
      <c r="G10" s="2">
        <f t="shared" si="3"/>
        <v>22</v>
      </c>
      <c r="H10" s="2">
        <f t="shared" si="4"/>
        <v>96</v>
      </c>
    </row>
    <row r="11" spans="1:19" x14ac:dyDescent="0.25">
      <c r="A11" s="2">
        <v>7</v>
      </c>
      <c r="B11" s="2">
        <f t="shared" si="0"/>
        <v>100</v>
      </c>
      <c r="C11" s="2">
        <v>5</v>
      </c>
      <c r="D11" s="2">
        <f t="shared" si="1"/>
        <v>100</v>
      </c>
      <c r="E11" s="2">
        <v>11</v>
      </c>
      <c r="F11" s="2">
        <f t="shared" si="2"/>
        <v>100</v>
      </c>
      <c r="G11" s="2">
        <f t="shared" si="3"/>
        <v>23</v>
      </c>
      <c r="H11" s="2">
        <f t="shared" si="4"/>
        <v>100</v>
      </c>
    </row>
    <row r="12" spans="1:19" x14ac:dyDescent="0.25">
      <c r="A12" s="2">
        <v>5</v>
      </c>
      <c r="B12" s="2">
        <f t="shared" si="0"/>
        <v>71</v>
      </c>
      <c r="C12" s="2">
        <v>5</v>
      </c>
      <c r="D12" s="2">
        <f t="shared" si="1"/>
        <v>100</v>
      </c>
      <c r="E12" s="2">
        <v>11</v>
      </c>
      <c r="F12" s="2">
        <f t="shared" si="2"/>
        <v>100</v>
      </c>
      <c r="G12" s="2">
        <f t="shared" si="3"/>
        <v>21</v>
      </c>
      <c r="H12" s="2">
        <f t="shared" si="4"/>
        <v>91</v>
      </c>
    </row>
    <row r="17" spans="10:19" ht="45" x14ac:dyDescent="0.25">
      <c r="J17" s="1" t="s">
        <v>48</v>
      </c>
      <c r="N17" s="2" t="s">
        <v>49</v>
      </c>
      <c r="R17" s="2" t="s">
        <v>50</v>
      </c>
    </row>
    <row r="18" spans="10:19" x14ac:dyDescent="0.25">
      <c r="J18" s="2" t="s">
        <v>79</v>
      </c>
      <c r="K18" s="2">
        <v>8</v>
      </c>
      <c r="L18" s="2">
        <f t="shared" ref="L18:L34" si="5">ROUND(((K18/10)*100),0)</f>
        <v>80</v>
      </c>
      <c r="M18" s="2">
        <v>5</v>
      </c>
      <c r="N18" s="2">
        <f>ROUND(((M18/9)*100),0)</f>
        <v>56</v>
      </c>
      <c r="O18" s="2">
        <v>2</v>
      </c>
      <c r="P18" s="2">
        <f t="shared" ref="P18:P34" si="6">ROUND(((O18/10)*100),0)</f>
        <v>20</v>
      </c>
      <c r="Q18" s="2">
        <f t="shared" ref="Q18:Q34" si="7">SUM(K18,M18,O18)</f>
        <v>15</v>
      </c>
      <c r="R18" s="2">
        <f>ROUND(((Q18/29)*100),0)</f>
        <v>52</v>
      </c>
      <c r="S18" s="2">
        <f t="shared" ref="S18:S34" si="8">SUM(H18,R18)/2</f>
        <v>26</v>
      </c>
    </row>
    <row r="19" spans="10:19" x14ac:dyDescent="0.25">
      <c r="J19" s="2" t="s">
        <v>80</v>
      </c>
      <c r="K19" s="2">
        <v>10</v>
      </c>
      <c r="L19" s="2">
        <f t="shared" si="5"/>
        <v>100</v>
      </c>
      <c r="M19" s="2">
        <v>16</v>
      </c>
      <c r="N19" s="2">
        <f>ROUND(((M19/25)*100),0)</f>
        <v>64</v>
      </c>
      <c r="O19" s="2">
        <v>2</v>
      </c>
      <c r="P19" s="2">
        <f t="shared" si="6"/>
        <v>20</v>
      </c>
      <c r="Q19" s="2">
        <f t="shared" si="7"/>
        <v>28</v>
      </c>
      <c r="R19" s="2">
        <f>ROUND(((Q19/45)*100),0)</f>
        <v>62</v>
      </c>
      <c r="S19" s="2">
        <f t="shared" si="8"/>
        <v>31</v>
      </c>
    </row>
    <row r="20" spans="10:19" x14ac:dyDescent="0.25">
      <c r="J20" s="2" t="s">
        <v>81</v>
      </c>
      <c r="K20" s="2">
        <v>8</v>
      </c>
      <c r="L20" s="2">
        <f t="shared" si="5"/>
        <v>80</v>
      </c>
      <c r="M20" s="2">
        <v>5</v>
      </c>
      <c r="N20" s="2">
        <f>ROUND(((M20/5)*100),0)</f>
        <v>100</v>
      </c>
      <c r="O20" s="2">
        <v>2</v>
      </c>
      <c r="P20" s="2">
        <f t="shared" si="6"/>
        <v>20</v>
      </c>
      <c r="Q20" s="2">
        <f t="shared" si="7"/>
        <v>15</v>
      </c>
      <c r="R20" s="2">
        <f>ROUND(((Q20/25)*100),0)</f>
        <v>60</v>
      </c>
      <c r="S20" s="2">
        <f t="shared" si="8"/>
        <v>30</v>
      </c>
    </row>
    <row r="21" spans="10:19" x14ac:dyDescent="0.25">
      <c r="J21" s="2" t="s">
        <v>82</v>
      </c>
      <c r="K21" s="2">
        <v>10</v>
      </c>
      <c r="L21" s="2">
        <f t="shared" si="5"/>
        <v>100</v>
      </c>
      <c r="M21" s="2">
        <v>3</v>
      </c>
      <c r="N21" s="2">
        <f>ROUND(((M21/5)*100),0)</f>
        <v>60</v>
      </c>
      <c r="O21" s="2">
        <v>2</v>
      </c>
      <c r="P21" s="2">
        <f t="shared" si="6"/>
        <v>20</v>
      </c>
      <c r="Q21" s="2">
        <f t="shared" si="7"/>
        <v>15</v>
      </c>
      <c r="R21" s="2">
        <f>ROUND(((Q21/25)*100),0)</f>
        <v>60</v>
      </c>
      <c r="S21" s="2">
        <f t="shared" si="8"/>
        <v>30</v>
      </c>
    </row>
    <row r="22" spans="10:19" x14ac:dyDescent="0.25">
      <c r="J22" s="2" t="s">
        <v>83</v>
      </c>
      <c r="K22" s="2">
        <v>10</v>
      </c>
      <c r="L22" s="2">
        <f t="shared" si="5"/>
        <v>100</v>
      </c>
      <c r="M22" s="2">
        <v>3</v>
      </c>
      <c r="N22" s="2">
        <f>ROUND(((M22/6)*100),0)</f>
        <v>50</v>
      </c>
      <c r="O22" s="2">
        <v>2</v>
      </c>
      <c r="P22" s="2">
        <f t="shared" si="6"/>
        <v>20</v>
      </c>
      <c r="Q22" s="2">
        <f t="shared" si="7"/>
        <v>15</v>
      </c>
      <c r="R22" s="2">
        <f>ROUND(((Q22/26)*100),0)</f>
        <v>58</v>
      </c>
      <c r="S22" s="2">
        <f t="shared" si="8"/>
        <v>29</v>
      </c>
    </row>
    <row r="23" spans="10:19" x14ac:dyDescent="0.25">
      <c r="J23" s="2" t="s">
        <v>84</v>
      </c>
      <c r="K23" s="2">
        <v>9</v>
      </c>
      <c r="L23" s="2">
        <f t="shared" si="5"/>
        <v>90</v>
      </c>
      <c r="M23" s="2">
        <v>4</v>
      </c>
      <c r="N23" s="2">
        <f>ROUND(((M23/6)*100),0)</f>
        <v>67</v>
      </c>
      <c r="O23" s="2">
        <v>2</v>
      </c>
      <c r="P23" s="2">
        <f t="shared" si="6"/>
        <v>20</v>
      </c>
      <c r="Q23" s="2">
        <f t="shared" si="7"/>
        <v>15</v>
      </c>
      <c r="R23" s="2">
        <f>ROUND(((Q23/26)*100),0)</f>
        <v>58</v>
      </c>
      <c r="S23" s="2">
        <f t="shared" si="8"/>
        <v>29</v>
      </c>
    </row>
    <row r="24" spans="10:19" x14ac:dyDescent="0.25">
      <c r="J24" s="2" t="s">
        <v>85</v>
      </c>
      <c r="K24" s="2">
        <v>10</v>
      </c>
      <c r="L24" s="2">
        <f t="shared" si="5"/>
        <v>100</v>
      </c>
      <c r="M24" s="2">
        <v>4</v>
      </c>
      <c r="N24" s="2">
        <f>ROUND(((M24/7)*100),0)</f>
        <v>57</v>
      </c>
      <c r="O24" s="2">
        <v>4</v>
      </c>
      <c r="P24" s="2">
        <f t="shared" si="6"/>
        <v>40</v>
      </c>
      <c r="Q24" s="2">
        <f t="shared" si="7"/>
        <v>18</v>
      </c>
      <c r="R24" s="2">
        <f>ROUND(((Q24/27)*100),0)</f>
        <v>67</v>
      </c>
      <c r="S24" s="2">
        <f t="shared" si="8"/>
        <v>33.5</v>
      </c>
    </row>
    <row r="25" spans="10:19" x14ac:dyDescent="0.25">
      <c r="J25" s="2" t="s">
        <v>86</v>
      </c>
      <c r="K25" s="2">
        <v>10</v>
      </c>
      <c r="L25" s="2">
        <f t="shared" si="5"/>
        <v>100</v>
      </c>
      <c r="M25" s="2">
        <v>9</v>
      </c>
      <c r="N25" s="2">
        <f>ROUND(((M25/9)*100),0)</f>
        <v>100</v>
      </c>
      <c r="O25" s="2">
        <v>3</v>
      </c>
      <c r="P25" s="2">
        <f t="shared" si="6"/>
        <v>30</v>
      </c>
      <c r="Q25" s="2">
        <f t="shared" si="7"/>
        <v>22</v>
      </c>
      <c r="R25" s="2">
        <f>ROUND(((Q25/43)*100),0)</f>
        <v>51</v>
      </c>
      <c r="S25" s="2">
        <f t="shared" si="8"/>
        <v>25.5</v>
      </c>
    </row>
    <row r="26" spans="10:19" x14ac:dyDescent="0.25">
      <c r="J26" s="2" t="s">
        <v>87</v>
      </c>
      <c r="K26" s="2">
        <v>10</v>
      </c>
      <c r="L26" s="2">
        <f>ROUND(((K26/10)*100),0)</f>
        <v>100</v>
      </c>
      <c r="M26" s="2">
        <v>4</v>
      </c>
      <c r="N26" s="2">
        <f>ROUND(((M26/4)*100),0)</f>
        <v>100</v>
      </c>
      <c r="O26" s="2">
        <v>10</v>
      </c>
      <c r="P26" s="2">
        <f t="shared" si="6"/>
        <v>100</v>
      </c>
      <c r="Q26" s="2">
        <f t="shared" si="7"/>
        <v>24</v>
      </c>
      <c r="R26" s="2">
        <f>ROUND(((Q26/24)*100),0)</f>
        <v>100</v>
      </c>
      <c r="S26" s="2">
        <f t="shared" si="8"/>
        <v>50</v>
      </c>
    </row>
    <row r="27" spans="10:19" x14ac:dyDescent="0.25">
      <c r="J27" s="2" t="s">
        <v>88</v>
      </c>
      <c r="K27" s="2">
        <v>10</v>
      </c>
      <c r="L27" s="2">
        <f t="shared" si="5"/>
        <v>100</v>
      </c>
      <c r="M27" s="2">
        <v>6</v>
      </c>
      <c r="N27" s="2">
        <f>ROUND(((M27/6)*100),0)</f>
        <v>100</v>
      </c>
      <c r="O27" s="2">
        <v>9</v>
      </c>
      <c r="P27" s="2">
        <f t="shared" si="6"/>
        <v>90</v>
      </c>
      <c r="Q27" s="2">
        <f t="shared" si="7"/>
        <v>25</v>
      </c>
      <c r="R27" s="2">
        <f>ROUND(((Q27/26)*100),0)</f>
        <v>96</v>
      </c>
      <c r="S27" s="2">
        <f t="shared" si="8"/>
        <v>48</v>
      </c>
    </row>
    <row r="28" spans="10:19" x14ac:dyDescent="0.25">
      <c r="J28" s="2" t="s">
        <v>89</v>
      </c>
      <c r="K28" s="2">
        <v>10</v>
      </c>
      <c r="L28" s="2">
        <f t="shared" si="5"/>
        <v>100</v>
      </c>
      <c r="M28" s="2">
        <v>3</v>
      </c>
      <c r="N28" s="2">
        <f>ROUND(((M28/3)*100),0)</f>
        <v>100</v>
      </c>
      <c r="O28" s="2">
        <v>3</v>
      </c>
      <c r="P28" s="2">
        <f t="shared" si="6"/>
        <v>30</v>
      </c>
      <c r="Q28" s="2">
        <f t="shared" si="7"/>
        <v>16</v>
      </c>
      <c r="R28" s="2">
        <f>ROUND(((Q28/23)*100),0)</f>
        <v>70</v>
      </c>
      <c r="S28" s="2">
        <f t="shared" si="8"/>
        <v>35</v>
      </c>
    </row>
    <row r="29" spans="10:19" x14ac:dyDescent="0.25">
      <c r="J29" s="2" t="s">
        <v>90</v>
      </c>
      <c r="K29" s="2">
        <v>10</v>
      </c>
      <c r="L29" s="2">
        <f t="shared" si="5"/>
        <v>100</v>
      </c>
      <c r="M29" s="2">
        <v>4</v>
      </c>
      <c r="N29" s="2">
        <f>ROUND(((M29/4)*100),0)</f>
        <v>100</v>
      </c>
      <c r="O29" s="2">
        <v>4</v>
      </c>
      <c r="P29" s="2">
        <f t="shared" si="6"/>
        <v>40</v>
      </c>
      <c r="Q29" s="2">
        <f t="shared" si="7"/>
        <v>18</v>
      </c>
      <c r="R29" s="2">
        <f>ROUND(((Q29/24)*100),0)</f>
        <v>75</v>
      </c>
      <c r="S29" s="2">
        <f t="shared" si="8"/>
        <v>37.5</v>
      </c>
    </row>
    <row r="30" spans="10:19" x14ac:dyDescent="0.25">
      <c r="J30" s="2" t="s">
        <v>91</v>
      </c>
      <c r="K30" s="2">
        <v>10</v>
      </c>
      <c r="L30" s="2">
        <f t="shared" si="5"/>
        <v>100</v>
      </c>
      <c r="N30" s="2">
        <f t="shared" ref="N30:N34" si="9">ROUND(((M30/13)*100),0)</f>
        <v>0</v>
      </c>
      <c r="P30" s="2">
        <f t="shared" si="6"/>
        <v>0</v>
      </c>
      <c r="Q30" s="2">
        <f t="shared" si="7"/>
        <v>10</v>
      </c>
      <c r="R30" s="2">
        <f t="shared" ref="R30:R34" si="10">ROUND(((Q30/51)*100),0)</f>
        <v>20</v>
      </c>
      <c r="S30" s="2">
        <f t="shared" si="8"/>
        <v>10</v>
      </c>
    </row>
    <row r="31" spans="10:19" x14ac:dyDescent="0.25">
      <c r="L31" s="2">
        <f t="shared" si="5"/>
        <v>0</v>
      </c>
      <c r="N31" s="2">
        <f t="shared" si="9"/>
        <v>0</v>
      </c>
      <c r="P31" s="2">
        <f t="shared" si="6"/>
        <v>0</v>
      </c>
      <c r="Q31" s="2">
        <f t="shared" si="7"/>
        <v>0</v>
      </c>
      <c r="R31" s="2">
        <f t="shared" si="10"/>
        <v>0</v>
      </c>
      <c r="S31" s="2">
        <f t="shared" si="8"/>
        <v>0</v>
      </c>
    </row>
    <row r="32" spans="10:19" x14ac:dyDescent="0.25">
      <c r="L32" s="2">
        <f t="shared" si="5"/>
        <v>0</v>
      </c>
      <c r="N32" s="2">
        <f t="shared" si="9"/>
        <v>0</v>
      </c>
      <c r="P32" s="2">
        <f t="shared" si="6"/>
        <v>0</v>
      </c>
      <c r="Q32" s="2">
        <f t="shared" si="7"/>
        <v>0</v>
      </c>
      <c r="R32" s="2">
        <f t="shared" si="10"/>
        <v>0</v>
      </c>
      <c r="S32" s="2">
        <f t="shared" si="8"/>
        <v>0</v>
      </c>
    </row>
    <row r="33" spans="12:19" x14ac:dyDescent="0.25">
      <c r="L33" s="2">
        <f t="shared" si="5"/>
        <v>0</v>
      </c>
      <c r="N33" s="2">
        <f t="shared" si="9"/>
        <v>0</v>
      </c>
      <c r="P33" s="2">
        <f t="shared" si="6"/>
        <v>0</v>
      </c>
      <c r="Q33" s="2">
        <f t="shared" si="7"/>
        <v>0</v>
      </c>
      <c r="R33" s="2">
        <f t="shared" si="10"/>
        <v>0</v>
      </c>
      <c r="S33" s="2">
        <f t="shared" si="8"/>
        <v>0</v>
      </c>
    </row>
    <row r="34" spans="12:19" x14ac:dyDescent="0.25">
      <c r="L34" s="2">
        <f t="shared" si="5"/>
        <v>0</v>
      </c>
      <c r="N34" s="2">
        <f t="shared" si="9"/>
        <v>0</v>
      </c>
      <c r="P34" s="2">
        <f t="shared" si="6"/>
        <v>0</v>
      </c>
      <c r="Q34" s="2">
        <f t="shared" si="7"/>
        <v>0</v>
      </c>
      <c r="R34" s="2">
        <f t="shared" si="10"/>
        <v>0</v>
      </c>
      <c r="S34" s="2">
        <f t="shared" si="8"/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5" workbookViewId="0">
      <selection activeCell="H17" sqref="H17"/>
    </sheetView>
  </sheetViews>
  <sheetFormatPr defaultRowHeight="15" x14ac:dyDescent="0.25"/>
  <cols>
    <col min="1" max="2" width="12.85546875" style="2" customWidth="1"/>
    <col min="3" max="4" width="13.28515625" style="2" customWidth="1"/>
    <col min="5" max="7" width="13.7109375" style="2" customWidth="1"/>
    <col min="8" max="8" width="20.28515625" style="2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5</v>
      </c>
      <c r="B2" s="2">
        <f>ROUND(((A2/7)*100),0)</f>
        <v>71</v>
      </c>
      <c r="C2" s="2">
        <v>5</v>
      </c>
      <c r="D2" s="2">
        <f>ROUND(((C2/5)*100),0)</f>
        <v>100</v>
      </c>
      <c r="E2" s="2">
        <v>10</v>
      </c>
      <c r="F2" s="2">
        <f>ROUND(((E2/11)*100),0)</f>
        <v>91</v>
      </c>
      <c r="G2" s="2">
        <f>SUM(A2, C2, E2)</f>
        <v>20</v>
      </c>
      <c r="H2" s="2">
        <f>ROUND(((G2/23)*100),0)</f>
        <v>87</v>
      </c>
    </row>
    <row r="3" spans="1:19" x14ac:dyDescent="0.25">
      <c r="A3" s="2">
        <v>3</v>
      </c>
      <c r="B3" s="2">
        <f t="shared" ref="B3:B11" si="0">ROUND(((A3/7)*100),0)</f>
        <v>43</v>
      </c>
      <c r="C3" s="2">
        <v>5</v>
      </c>
      <c r="D3" s="2">
        <f t="shared" ref="D3:D11" si="1">ROUND(((C3/5)*100),0)</f>
        <v>100</v>
      </c>
      <c r="E3" s="2">
        <v>9</v>
      </c>
      <c r="F3" s="2">
        <f t="shared" ref="F3:F11" si="2">ROUND(((E3/11)*100),0)</f>
        <v>82</v>
      </c>
      <c r="G3" s="2">
        <f t="shared" ref="G3:G11" si="3">SUM(A3, C3, E3)</f>
        <v>17</v>
      </c>
      <c r="H3" s="2">
        <f t="shared" ref="H3:H11" si="4">ROUND(((G3/23)*100),0)</f>
        <v>74</v>
      </c>
    </row>
    <row r="4" spans="1:19" x14ac:dyDescent="0.25">
      <c r="A4" s="2">
        <v>3</v>
      </c>
      <c r="B4" s="2">
        <f t="shared" si="0"/>
        <v>43</v>
      </c>
      <c r="C4" s="2">
        <v>4</v>
      </c>
      <c r="D4" s="2">
        <f t="shared" si="1"/>
        <v>80</v>
      </c>
      <c r="E4" s="2">
        <v>11</v>
      </c>
      <c r="F4" s="2">
        <f t="shared" si="2"/>
        <v>100</v>
      </c>
      <c r="G4" s="2">
        <f t="shared" si="3"/>
        <v>18</v>
      </c>
      <c r="H4" s="2">
        <f t="shared" si="4"/>
        <v>78</v>
      </c>
    </row>
    <row r="5" spans="1:19" x14ac:dyDescent="0.25">
      <c r="A5" s="2">
        <v>4</v>
      </c>
      <c r="B5" s="2">
        <f t="shared" si="0"/>
        <v>57</v>
      </c>
      <c r="C5" s="2">
        <v>5</v>
      </c>
      <c r="D5" s="2">
        <f t="shared" si="1"/>
        <v>100</v>
      </c>
      <c r="E5" s="2">
        <v>10</v>
      </c>
      <c r="F5" s="2">
        <f t="shared" si="2"/>
        <v>91</v>
      </c>
      <c r="G5" s="2">
        <f t="shared" si="3"/>
        <v>19</v>
      </c>
      <c r="H5" s="2">
        <f t="shared" si="4"/>
        <v>83</v>
      </c>
    </row>
    <row r="6" spans="1:19" x14ac:dyDescent="0.25">
      <c r="A6" s="2">
        <v>3</v>
      </c>
      <c r="B6" s="2">
        <f t="shared" si="0"/>
        <v>43</v>
      </c>
      <c r="C6" s="2">
        <v>5</v>
      </c>
      <c r="D6" s="2">
        <f t="shared" si="1"/>
        <v>100</v>
      </c>
      <c r="E6" s="2">
        <v>9</v>
      </c>
      <c r="F6" s="2">
        <f t="shared" si="2"/>
        <v>82</v>
      </c>
      <c r="G6" s="2">
        <f t="shared" si="3"/>
        <v>17</v>
      </c>
      <c r="H6" s="2">
        <f t="shared" si="4"/>
        <v>74</v>
      </c>
    </row>
    <row r="7" spans="1:19" x14ac:dyDescent="0.25">
      <c r="A7" s="2">
        <v>2</v>
      </c>
      <c r="B7" s="2">
        <f t="shared" si="0"/>
        <v>29</v>
      </c>
      <c r="C7" s="2">
        <v>4</v>
      </c>
      <c r="D7" s="2">
        <f t="shared" si="1"/>
        <v>80</v>
      </c>
      <c r="E7" s="2">
        <v>10</v>
      </c>
      <c r="F7" s="2">
        <f t="shared" si="2"/>
        <v>91</v>
      </c>
      <c r="G7" s="2">
        <f t="shared" si="3"/>
        <v>16</v>
      </c>
      <c r="H7" s="2">
        <f t="shared" si="4"/>
        <v>70</v>
      </c>
    </row>
    <row r="8" spans="1:19" x14ac:dyDescent="0.25">
      <c r="A8" s="2">
        <v>1</v>
      </c>
      <c r="B8" s="2">
        <f t="shared" si="0"/>
        <v>14</v>
      </c>
      <c r="C8" s="2">
        <v>4</v>
      </c>
      <c r="D8" s="2">
        <f t="shared" si="1"/>
        <v>80</v>
      </c>
      <c r="E8" s="2">
        <v>7</v>
      </c>
      <c r="F8" s="2">
        <f t="shared" si="2"/>
        <v>64</v>
      </c>
      <c r="G8" s="2">
        <f t="shared" si="3"/>
        <v>12</v>
      </c>
      <c r="H8" s="2">
        <f t="shared" si="4"/>
        <v>52</v>
      </c>
    </row>
    <row r="9" spans="1:19" x14ac:dyDescent="0.25">
      <c r="A9" s="2">
        <v>5</v>
      </c>
      <c r="B9" s="2">
        <f t="shared" si="0"/>
        <v>71</v>
      </c>
      <c r="C9" s="2">
        <v>4</v>
      </c>
      <c r="D9" s="2">
        <f t="shared" si="1"/>
        <v>80</v>
      </c>
      <c r="E9" s="2">
        <v>9</v>
      </c>
      <c r="F9" s="2">
        <f t="shared" si="2"/>
        <v>82</v>
      </c>
      <c r="G9" s="2">
        <f t="shared" si="3"/>
        <v>18</v>
      </c>
      <c r="H9" s="2">
        <f t="shared" si="4"/>
        <v>78</v>
      </c>
    </row>
    <row r="10" spans="1:19" x14ac:dyDescent="0.25">
      <c r="A10" s="2">
        <v>1</v>
      </c>
      <c r="B10" s="2">
        <f t="shared" si="0"/>
        <v>14</v>
      </c>
      <c r="C10" s="2">
        <v>3</v>
      </c>
      <c r="D10" s="2">
        <f t="shared" si="1"/>
        <v>60</v>
      </c>
      <c r="E10" s="2">
        <v>8</v>
      </c>
      <c r="F10" s="2">
        <f t="shared" si="2"/>
        <v>73</v>
      </c>
      <c r="G10" s="2">
        <f t="shared" si="3"/>
        <v>12</v>
      </c>
      <c r="H10" s="2">
        <f t="shared" si="4"/>
        <v>52</v>
      </c>
    </row>
    <row r="11" spans="1:19" x14ac:dyDescent="0.25">
      <c r="A11" s="2">
        <v>4</v>
      </c>
      <c r="B11" s="2">
        <f t="shared" si="0"/>
        <v>57</v>
      </c>
      <c r="C11" s="2">
        <v>4</v>
      </c>
      <c r="D11" s="2">
        <f t="shared" si="1"/>
        <v>80</v>
      </c>
      <c r="E11" s="2">
        <v>7</v>
      </c>
      <c r="F11" s="2">
        <f t="shared" si="2"/>
        <v>64</v>
      </c>
      <c r="G11" s="2">
        <f t="shared" si="3"/>
        <v>15</v>
      </c>
      <c r="H11" s="2">
        <f t="shared" si="4"/>
        <v>65</v>
      </c>
    </row>
    <row r="17" spans="10:19" ht="45" x14ac:dyDescent="0.25">
      <c r="J17" s="1" t="s">
        <v>48</v>
      </c>
      <c r="N17" s="2" t="s">
        <v>49</v>
      </c>
      <c r="R17" s="2" t="s">
        <v>50</v>
      </c>
    </row>
    <row r="18" spans="10:19" x14ac:dyDescent="0.25">
      <c r="J18" s="2" t="s">
        <v>51</v>
      </c>
      <c r="K18" s="2">
        <v>4</v>
      </c>
      <c r="L18" s="2">
        <f>ROUND(((K18/10)*100),0)</f>
        <v>40</v>
      </c>
      <c r="M18" s="2">
        <v>7</v>
      </c>
      <c r="N18" s="2">
        <f>ROUND(((M18/13)*100),0)</f>
        <v>54</v>
      </c>
      <c r="P18" s="2">
        <f>ROUND(((O18/10)*100),0)</f>
        <v>0</v>
      </c>
      <c r="Q18" s="2">
        <f>SUM(K18,M18,O18)</f>
        <v>11</v>
      </c>
      <c r="R18" s="2">
        <f>ROUND(((Q18/51)*100),0)</f>
        <v>22</v>
      </c>
      <c r="S18" s="2">
        <f>SUM(H18,R18)/2</f>
        <v>11</v>
      </c>
    </row>
    <row r="19" spans="10:19" x14ac:dyDescent="0.25">
      <c r="J19" s="2" t="s">
        <v>92</v>
      </c>
      <c r="K19" s="2">
        <v>8</v>
      </c>
      <c r="L19" s="2">
        <v>100</v>
      </c>
      <c r="M19" s="2">
        <v>10</v>
      </c>
      <c r="N19" s="2">
        <v>0</v>
      </c>
      <c r="P19" s="2">
        <f t="shared" ref="P19:P35" si="5">ROUND(((O19/10)*100),0)</f>
        <v>0</v>
      </c>
      <c r="Q19" s="2">
        <f t="shared" ref="Q19:Q35" si="6">SUM(K19,M19,O19)</f>
        <v>18</v>
      </c>
      <c r="R19" s="2">
        <f t="shared" ref="R19:R35" si="7">ROUND(((Q19/51)*100),0)</f>
        <v>35</v>
      </c>
      <c r="S19" s="2">
        <f t="shared" ref="S19:S35" si="8">SUM(H19,R19)/2</f>
        <v>17.5</v>
      </c>
    </row>
    <row r="20" spans="10:19" x14ac:dyDescent="0.25">
      <c r="J20" s="2" t="s">
        <v>93</v>
      </c>
      <c r="K20" s="2">
        <v>0</v>
      </c>
      <c r="L20" s="2">
        <v>0</v>
      </c>
      <c r="M20" s="2">
        <v>19</v>
      </c>
      <c r="N20" s="2">
        <f t="shared" ref="N20:N35" si="9">ROUND(((M20/13)*100),0)</f>
        <v>146</v>
      </c>
      <c r="O20" s="2">
        <v>0</v>
      </c>
      <c r="P20" s="2">
        <f t="shared" si="5"/>
        <v>0</v>
      </c>
      <c r="Q20" s="2">
        <f t="shared" si="6"/>
        <v>19</v>
      </c>
      <c r="R20" s="2">
        <f t="shared" si="7"/>
        <v>37</v>
      </c>
      <c r="S20" s="2">
        <f t="shared" si="8"/>
        <v>18.5</v>
      </c>
    </row>
    <row r="21" spans="10:19" x14ac:dyDescent="0.25">
      <c r="J21" s="2" t="s">
        <v>94</v>
      </c>
      <c r="K21" s="2">
        <v>4</v>
      </c>
      <c r="L21" s="2">
        <v>50</v>
      </c>
      <c r="M21" s="2">
        <v>12</v>
      </c>
      <c r="N21" s="2">
        <f t="shared" si="9"/>
        <v>92</v>
      </c>
      <c r="O21" s="2">
        <v>0</v>
      </c>
      <c r="P21" s="2">
        <f t="shared" si="5"/>
        <v>0</v>
      </c>
      <c r="Q21" s="2">
        <f t="shared" si="6"/>
        <v>16</v>
      </c>
      <c r="R21" s="2">
        <f t="shared" si="7"/>
        <v>31</v>
      </c>
      <c r="S21" s="2">
        <f t="shared" si="8"/>
        <v>15.5</v>
      </c>
    </row>
    <row r="22" spans="10:19" x14ac:dyDescent="0.25">
      <c r="J22" s="2" t="s">
        <v>95</v>
      </c>
      <c r="K22" s="2">
        <v>0</v>
      </c>
      <c r="L22" s="2">
        <f t="shared" ref="L22:L35" si="10">ROUND(((K22/10)*100),0)</f>
        <v>0</v>
      </c>
      <c r="M22" s="2">
        <v>15</v>
      </c>
      <c r="N22" s="2">
        <f t="shared" si="9"/>
        <v>115</v>
      </c>
      <c r="O22" s="2">
        <v>0</v>
      </c>
      <c r="P22" s="2">
        <f t="shared" si="5"/>
        <v>0</v>
      </c>
      <c r="Q22" s="2">
        <f t="shared" si="6"/>
        <v>15</v>
      </c>
      <c r="R22" s="2">
        <f t="shared" si="7"/>
        <v>29</v>
      </c>
      <c r="S22" s="2">
        <f t="shared" si="8"/>
        <v>14.5</v>
      </c>
    </row>
    <row r="23" spans="10:19" x14ac:dyDescent="0.25">
      <c r="J23" s="2" t="s">
        <v>96</v>
      </c>
      <c r="K23" s="2">
        <v>0</v>
      </c>
      <c r="L23" s="2">
        <f t="shared" si="10"/>
        <v>0</v>
      </c>
      <c r="M23" s="2">
        <v>12</v>
      </c>
      <c r="N23" s="2">
        <f t="shared" si="9"/>
        <v>92</v>
      </c>
      <c r="O23" s="2">
        <v>0</v>
      </c>
      <c r="P23" s="2">
        <f t="shared" si="5"/>
        <v>0</v>
      </c>
      <c r="Q23" s="2">
        <f t="shared" si="6"/>
        <v>12</v>
      </c>
      <c r="R23" s="2">
        <f t="shared" si="7"/>
        <v>24</v>
      </c>
      <c r="S23" s="2">
        <f t="shared" si="8"/>
        <v>12</v>
      </c>
    </row>
    <row r="24" spans="10:19" x14ac:dyDescent="0.25">
      <c r="J24" s="2" t="s">
        <v>97</v>
      </c>
      <c r="K24" s="2">
        <v>4</v>
      </c>
      <c r="L24" s="2">
        <v>50</v>
      </c>
      <c r="M24" s="2">
        <v>15</v>
      </c>
      <c r="N24" s="2">
        <f t="shared" si="9"/>
        <v>115</v>
      </c>
      <c r="O24" s="2">
        <v>0</v>
      </c>
      <c r="P24" s="2">
        <f t="shared" si="5"/>
        <v>0</v>
      </c>
      <c r="Q24" s="2">
        <f t="shared" si="6"/>
        <v>19</v>
      </c>
      <c r="R24" s="2">
        <f t="shared" si="7"/>
        <v>37</v>
      </c>
      <c r="S24" s="2">
        <f t="shared" si="8"/>
        <v>18.5</v>
      </c>
    </row>
    <row r="25" spans="10:19" x14ac:dyDescent="0.25">
      <c r="J25" s="2" t="s">
        <v>98</v>
      </c>
      <c r="K25" s="2">
        <v>8</v>
      </c>
      <c r="L25" s="2">
        <v>100</v>
      </c>
      <c r="M25" s="2">
        <v>12</v>
      </c>
      <c r="N25" s="2">
        <f t="shared" si="9"/>
        <v>92</v>
      </c>
      <c r="O25" s="2">
        <v>5</v>
      </c>
      <c r="P25" s="2">
        <f t="shared" si="5"/>
        <v>50</v>
      </c>
      <c r="Q25" s="2">
        <f t="shared" si="6"/>
        <v>25</v>
      </c>
      <c r="R25" s="2">
        <f t="shared" si="7"/>
        <v>49</v>
      </c>
      <c r="S25" s="2">
        <f t="shared" si="8"/>
        <v>24.5</v>
      </c>
    </row>
    <row r="26" spans="10:19" x14ac:dyDescent="0.25">
      <c r="J26" s="2" t="s">
        <v>99</v>
      </c>
      <c r="K26" s="2">
        <v>0</v>
      </c>
      <c r="L26" s="2">
        <f t="shared" si="10"/>
        <v>0</v>
      </c>
      <c r="M26" s="2">
        <v>13</v>
      </c>
      <c r="N26" s="2">
        <f t="shared" si="9"/>
        <v>100</v>
      </c>
      <c r="O26" s="2">
        <v>0</v>
      </c>
      <c r="P26" s="2">
        <f t="shared" si="5"/>
        <v>0</v>
      </c>
      <c r="Q26" s="2">
        <f t="shared" si="6"/>
        <v>13</v>
      </c>
      <c r="R26" s="2">
        <f t="shared" si="7"/>
        <v>25</v>
      </c>
      <c r="S26" s="2">
        <f t="shared" si="8"/>
        <v>12.5</v>
      </c>
    </row>
    <row r="27" spans="10:19" x14ac:dyDescent="0.25">
      <c r="J27" s="2" t="s">
        <v>100</v>
      </c>
      <c r="K27" s="2">
        <v>0</v>
      </c>
      <c r="L27" s="2">
        <f t="shared" si="10"/>
        <v>0</v>
      </c>
      <c r="M27" s="2">
        <v>14</v>
      </c>
      <c r="N27" s="2">
        <f t="shared" si="9"/>
        <v>108</v>
      </c>
      <c r="O27" s="2">
        <v>0</v>
      </c>
      <c r="P27" s="2">
        <f t="shared" si="5"/>
        <v>0</v>
      </c>
      <c r="Q27" s="2">
        <f t="shared" si="6"/>
        <v>14</v>
      </c>
      <c r="R27" s="2">
        <f t="shared" si="7"/>
        <v>27</v>
      </c>
      <c r="S27" s="2">
        <f t="shared" si="8"/>
        <v>13.5</v>
      </c>
    </row>
    <row r="28" spans="10:19" x14ac:dyDescent="0.25">
      <c r="J28" s="2" t="s">
        <v>101</v>
      </c>
      <c r="K28" s="2">
        <v>8</v>
      </c>
      <c r="L28" s="2">
        <v>100</v>
      </c>
      <c r="M28" s="2">
        <v>4</v>
      </c>
      <c r="N28" s="2">
        <f t="shared" si="9"/>
        <v>31</v>
      </c>
      <c r="P28" s="2">
        <f t="shared" si="5"/>
        <v>0</v>
      </c>
      <c r="Q28" s="2">
        <f t="shared" si="6"/>
        <v>12</v>
      </c>
      <c r="R28" s="2">
        <f t="shared" si="7"/>
        <v>24</v>
      </c>
      <c r="S28" s="2">
        <f t="shared" si="8"/>
        <v>12</v>
      </c>
    </row>
    <row r="29" spans="10:19" x14ac:dyDescent="0.25">
      <c r="L29" s="2">
        <f t="shared" si="10"/>
        <v>0</v>
      </c>
      <c r="N29" s="2">
        <f t="shared" si="9"/>
        <v>0</v>
      </c>
      <c r="P29" s="2">
        <f t="shared" si="5"/>
        <v>0</v>
      </c>
      <c r="Q29" s="2">
        <f t="shared" si="6"/>
        <v>0</v>
      </c>
      <c r="R29" s="2">
        <f t="shared" si="7"/>
        <v>0</v>
      </c>
      <c r="S29" s="2">
        <f t="shared" si="8"/>
        <v>0</v>
      </c>
    </row>
    <row r="30" spans="10:19" x14ac:dyDescent="0.25">
      <c r="L30" s="2">
        <f t="shared" si="10"/>
        <v>0</v>
      </c>
      <c r="N30" s="2">
        <f t="shared" si="9"/>
        <v>0</v>
      </c>
      <c r="P30" s="2">
        <f t="shared" si="5"/>
        <v>0</v>
      </c>
      <c r="Q30" s="2">
        <f t="shared" si="6"/>
        <v>0</v>
      </c>
      <c r="R30" s="2">
        <f t="shared" si="7"/>
        <v>0</v>
      </c>
      <c r="S30" s="2">
        <f t="shared" si="8"/>
        <v>0</v>
      </c>
    </row>
    <row r="31" spans="10:19" x14ac:dyDescent="0.25">
      <c r="L31" s="2">
        <f t="shared" si="10"/>
        <v>0</v>
      </c>
      <c r="N31" s="2">
        <f t="shared" si="9"/>
        <v>0</v>
      </c>
      <c r="P31" s="2">
        <f t="shared" si="5"/>
        <v>0</v>
      </c>
      <c r="Q31" s="2">
        <f t="shared" si="6"/>
        <v>0</v>
      </c>
      <c r="R31" s="2">
        <f t="shared" si="7"/>
        <v>0</v>
      </c>
      <c r="S31" s="2">
        <f t="shared" si="8"/>
        <v>0</v>
      </c>
    </row>
    <row r="32" spans="10:19" x14ac:dyDescent="0.25">
      <c r="L32" s="2">
        <f t="shared" si="10"/>
        <v>0</v>
      </c>
      <c r="N32" s="2">
        <f t="shared" si="9"/>
        <v>0</v>
      </c>
      <c r="P32" s="2">
        <f t="shared" si="5"/>
        <v>0</v>
      </c>
      <c r="Q32" s="2">
        <f t="shared" si="6"/>
        <v>0</v>
      </c>
      <c r="R32" s="2">
        <f t="shared" si="7"/>
        <v>0</v>
      </c>
      <c r="S32" s="2">
        <f t="shared" si="8"/>
        <v>0</v>
      </c>
    </row>
    <row r="33" spans="12:19" x14ac:dyDescent="0.25">
      <c r="L33" s="2">
        <f t="shared" si="10"/>
        <v>0</v>
      </c>
      <c r="N33" s="2">
        <f t="shared" si="9"/>
        <v>0</v>
      </c>
      <c r="P33" s="2">
        <f t="shared" si="5"/>
        <v>0</v>
      </c>
      <c r="Q33" s="2">
        <f t="shared" si="6"/>
        <v>0</v>
      </c>
      <c r="R33" s="2">
        <f t="shared" si="7"/>
        <v>0</v>
      </c>
      <c r="S33" s="2">
        <f t="shared" si="8"/>
        <v>0</v>
      </c>
    </row>
    <row r="34" spans="12:19" x14ac:dyDescent="0.25">
      <c r="L34" s="2">
        <f t="shared" si="10"/>
        <v>0</v>
      </c>
      <c r="N34" s="2">
        <f t="shared" si="9"/>
        <v>0</v>
      </c>
      <c r="P34" s="2">
        <f t="shared" si="5"/>
        <v>0</v>
      </c>
      <c r="Q34" s="2">
        <f t="shared" si="6"/>
        <v>0</v>
      </c>
      <c r="R34" s="2">
        <f t="shared" si="7"/>
        <v>0</v>
      </c>
      <c r="S34" s="2">
        <f t="shared" si="8"/>
        <v>0</v>
      </c>
    </row>
    <row r="35" spans="12:19" x14ac:dyDescent="0.25">
      <c r="L35" s="2">
        <f t="shared" si="10"/>
        <v>0</v>
      </c>
      <c r="N35" s="2">
        <f t="shared" si="9"/>
        <v>0</v>
      </c>
      <c r="P35" s="2">
        <f t="shared" si="5"/>
        <v>0</v>
      </c>
      <c r="Q35" s="2">
        <f t="shared" si="6"/>
        <v>0</v>
      </c>
      <c r="R35" s="2">
        <f t="shared" si="7"/>
        <v>0</v>
      </c>
      <c r="S35" s="2">
        <f t="shared" si="8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7" workbookViewId="0">
      <selection activeCell="F18" sqref="F18"/>
    </sheetView>
  </sheetViews>
  <sheetFormatPr defaultRowHeight="15" x14ac:dyDescent="0.25"/>
  <cols>
    <col min="1" max="1" width="12.85546875" style="2" customWidth="1"/>
    <col min="2" max="2" width="11" style="2" bestFit="1" customWidth="1"/>
    <col min="3" max="3" width="12.85546875" style="2" bestFit="1" customWidth="1"/>
    <col min="4" max="4" width="11" style="2" bestFit="1" customWidth="1"/>
    <col min="5" max="5" width="12" style="2" bestFit="1" customWidth="1"/>
    <col min="6" max="6" width="11" style="2" bestFit="1" customWidth="1"/>
    <col min="7" max="7" width="12.28515625" style="2" bestFit="1" customWidth="1"/>
    <col min="8" max="8" width="16" style="2" bestFit="1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5</v>
      </c>
      <c r="B2" s="2">
        <f>ROUND(((A2/7)*100),0)</f>
        <v>71</v>
      </c>
      <c r="C2" s="2">
        <v>4</v>
      </c>
      <c r="D2" s="2">
        <f>ROUND(((C2/5)*100),0)</f>
        <v>80</v>
      </c>
      <c r="E2" s="2">
        <v>9</v>
      </c>
      <c r="F2" s="2">
        <f>ROUND(((E2/11)*100),0)</f>
        <v>82</v>
      </c>
      <c r="G2" s="2">
        <f>SUM(A2, C2, E2)</f>
        <v>18</v>
      </c>
      <c r="H2" s="2">
        <f>ROUND(((G2/23)*100),0)</f>
        <v>78</v>
      </c>
    </row>
    <row r="3" spans="1:19" x14ac:dyDescent="0.25">
      <c r="A3" s="2">
        <v>7</v>
      </c>
      <c r="B3" s="2">
        <f t="shared" ref="B3:B16" si="0">ROUND(((A3/7)*100),0)</f>
        <v>100</v>
      </c>
      <c r="C3" s="2">
        <v>5</v>
      </c>
      <c r="D3" s="2">
        <f t="shared" ref="D3:D16" si="1">ROUND(((C3/5)*100),0)</f>
        <v>100</v>
      </c>
      <c r="E3" s="2">
        <v>6</v>
      </c>
      <c r="F3" s="2">
        <f t="shared" ref="F3:F16" si="2">ROUND(((E3/11)*100),0)</f>
        <v>55</v>
      </c>
      <c r="G3" s="2">
        <f t="shared" ref="G3:G16" si="3">SUM(A3, C3, E3)</f>
        <v>18</v>
      </c>
      <c r="H3" s="2">
        <f t="shared" ref="H3:H16" si="4">ROUND(((G3/23)*100),0)</f>
        <v>78</v>
      </c>
    </row>
    <row r="4" spans="1:19" x14ac:dyDescent="0.25">
      <c r="A4" s="2">
        <v>6</v>
      </c>
      <c r="B4" s="2">
        <f t="shared" si="0"/>
        <v>86</v>
      </c>
      <c r="C4" s="2">
        <v>3</v>
      </c>
      <c r="D4" s="2">
        <f t="shared" si="1"/>
        <v>60</v>
      </c>
      <c r="E4" s="2">
        <v>9</v>
      </c>
      <c r="F4" s="2">
        <f t="shared" si="2"/>
        <v>82</v>
      </c>
      <c r="G4" s="2">
        <f t="shared" si="3"/>
        <v>18</v>
      </c>
      <c r="H4" s="2">
        <f t="shared" si="4"/>
        <v>78</v>
      </c>
    </row>
    <row r="5" spans="1:19" x14ac:dyDescent="0.25">
      <c r="A5" s="2">
        <v>4</v>
      </c>
      <c r="B5" s="2">
        <f t="shared" si="0"/>
        <v>57</v>
      </c>
      <c r="C5" s="2">
        <v>3</v>
      </c>
      <c r="D5" s="2">
        <f t="shared" si="1"/>
        <v>60</v>
      </c>
      <c r="E5" s="2">
        <v>10</v>
      </c>
      <c r="F5" s="2">
        <f t="shared" si="2"/>
        <v>91</v>
      </c>
      <c r="G5" s="2">
        <f t="shared" si="3"/>
        <v>17</v>
      </c>
      <c r="H5" s="2">
        <f t="shared" si="4"/>
        <v>74</v>
      </c>
    </row>
    <row r="6" spans="1:19" x14ac:dyDescent="0.25">
      <c r="A6" s="2">
        <v>7</v>
      </c>
      <c r="B6" s="2">
        <f t="shared" si="0"/>
        <v>100</v>
      </c>
      <c r="C6" s="2">
        <v>3</v>
      </c>
      <c r="D6" s="2">
        <f t="shared" si="1"/>
        <v>60</v>
      </c>
      <c r="E6" s="2">
        <v>9</v>
      </c>
      <c r="F6" s="2">
        <f t="shared" si="2"/>
        <v>82</v>
      </c>
      <c r="G6" s="2">
        <f t="shared" si="3"/>
        <v>19</v>
      </c>
      <c r="H6" s="2">
        <f t="shared" si="4"/>
        <v>83</v>
      </c>
    </row>
    <row r="7" spans="1:19" x14ac:dyDescent="0.25">
      <c r="A7" s="2">
        <v>7</v>
      </c>
      <c r="B7" s="2">
        <f t="shared" si="0"/>
        <v>100</v>
      </c>
      <c r="C7" s="2">
        <v>4</v>
      </c>
      <c r="D7" s="2">
        <f t="shared" si="1"/>
        <v>80</v>
      </c>
      <c r="E7" s="2">
        <v>11</v>
      </c>
      <c r="F7" s="2">
        <f t="shared" si="2"/>
        <v>100</v>
      </c>
      <c r="G7" s="2">
        <f t="shared" si="3"/>
        <v>22</v>
      </c>
      <c r="H7" s="2">
        <f t="shared" si="4"/>
        <v>96</v>
      </c>
    </row>
    <row r="8" spans="1:19" x14ac:dyDescent="0.25">
      <c r="A8" s="2">
        <v>7</v>
      </c>
      <c r="B8" s="2">
        <f t="shared" si="0"/>
        <v>100</v>
      </c>
      <c r="C8" s="2">
        <v>4</v>
      </c>
      <c r="D8" s="2">
        <f t="shared" si="1"/>
        <v>80</v>
      </c>
      <c r="E8" s="2">
        <v>9</v>
      </c>
      <c r="F8" s="2">
        <f t="shared" si="2"/>
        <v>82</v>
      </c>
      <c r="G8" s="2">
        <f t="shared" si="3"/>
        <v>20</v>
      </c>
      <c r="H8" s="2">
        <f t="shared" si="4"/>
        <v>87</v>
      </c>
    </row>
    <row r="9" spans="1:19" x14ac:dyDescent="0.25">
      <c r="A9" s="2">
        <v>7</v>
      </c>
      <c r="B9" s="2">
        <f t="shared" si="0"/>
        <v>100</v>
      </c>
      <c r="C9" s="2">
        <v>3</v>
      </c>
      <c r="D9" s="2">
        <f t="shared" si="1"/>
        <v>60</v>
      </c>
      <c r="E9" s="2">
        <v>11</v>
      </c>
      <c r="F9" s="2">
        <f t="shared" si="2"/>
        <v>100</v>
      </c>
      <c r="G9" s="2">
        <f t="shared" si="3"/>
        <v>21</v>
      </c>
      <c r="H9" s="2">
        <f t="shared" si="4"/>
        <v>91</v>
      </c>
    </row>
    <row r="10" spans="1:19" x14ac:dyDescent="0.25">
      <c r="A10" s="2">
        <v>7</v>
      </c>
      <c r="B10" s="2">
        <f t="shared" si="0"/>
        <v>100</v>
      </c>
      <c r="C10" s="2">
        <v>5</v>
      </c>
      <c r="D10" s="2">
        <f t="shared" si="1"/>
        <v>100</v>
      </c>
      <c r="E10" s="2">
        <v>9</v>
      </c>
      <c r="F10" s="2">
        <f t="shared" si="2"/>
        <v>82</v>
      </c>
      <c r="G10" s="2">
        <f t="shared" si="3"/>
        <v>21</v>
      </c>
      <c r="H10" s="2">
        <f t="shared" si="4"/>
        <v>91</v>
      </c>
    </row>
    <row r="11" spans="1:19" x14ac:dyDescent="0.25">
      <c r="A11" s="2">
        <v>6</v>
      </c>
      <c r="B11" s="2">
        <f t="shared" si="0"/>
        <v>86</v>
      </c>
      <c r="C11" s="2">
        <v>2</v>
      </c>
      <c r="D11" s="2">
        <f t="shared" si="1"/>
        <v>40</v>
      </c>
      <c r="E11" s="2">
        <v>10</v>
      </c>
      <c r="F11" s="2">
        <f t="shared" si="2"/>
        <v>91</v>
      </c>
      <c r="G11" s="2">
        <f t="shared" si="3"/>
        <v>18</v>
      </c>
      <c r="H11" s="2">
        <f t="shared" si="4"/>
        <v>78</v>
      </c>
    </row>
    <row r="12" spans="1:19" x14ac:dyDescent="0.25">
      <c r="A12" s="2">
        <v>7</v>
      </c>
      <c r="B12" s="2">
        <f t="shared" si="0"/>
        <v>100</v>
      </c>
      <c r="C12" s="2">
        <v>3</v>
      </c>
      <c r="D12" s="2">
        <f t="shared" si="1"/>
        <v>60</v>
      </c>
      <c r="E12" s="2">
        <v>9</v>
      </c>
      <c r="F12" s="2">
        <f t="shared" si="2"/>
        <v>82</v>
      </c>
      <c r="G12" s="2">
        <f t="shared" si="3"/>
        <v>19</v>
      </c>
      <c r="H12" s="2">
        <f t="shared" si="4"/>
        <v>83</v>
      </c>
    </row>
    <row r="13" spans="1:19" x14ac:dyDescent="0.25">
      <c r="A13" s="2">
        <v>5</v>
      </c>
      <c r="B13" s="2">
        <f t="shared" si="0"/>
        <v>71</v>
      </c>
      <c r="C13" s="2">
        <v>5</v>
      </c>
      <c r="D13" s="2">
        <f t="shared" si="1"/>
        <v>100</v>
      </c>
      <c r="E13" s="2">
        <v>8</v>
      </c>
      <c r="F13" s="2">
        <f t="shared" si="2"/>
        <v>73</v>
      </c>
      <c r="G13" s="2">
        <f t="shared" si="3"/>
        <v>18</v>
      </c>
      <c r="H13" s="2">
        <f t="shared" si="4"/>
        <v>78</v>
      </c>
    </row>
    <row r="14" spans="1:19" x14ac:dyDescent="0.25">
      <c r="A14" s="2">
        <v>7</v>
      </c>
      <c r="B14" s="2">
        <f t="shared" si="0"/>
        <v>100</v>
      </c>
      <c r="C14" s="2">
        <v>4</v>
      </c>
      <c r="D14" s="2">
        <f t="shared" si="1"/>
        <v>80</v>
      </c>
      <c r="E14" s="2">
        <v>11</v>
      </c>
      <c r="F14" s="2">
        <f t="shared" si="2"/>
        <v>100</v>
      </c>
      <c r="G14" s="2">
        <f t="shared" si="3"/>
        <v>22</v>
      </c>
      <c r="H14" s="2">
        <f t="shared" si="4"/>
        <v>96</v>
      </c>
    </row>
    <row r="15" spans="1:19" x14ac:dyDescent="0.25">
      <c r="A15" s="2">
        <v>6</v>
      </c>
      <c r="B15" s="2">
        <f t="shared" si="0"/>
        <v>86</v>
      </c>
      <c r="C15" s="2">
        <v>4</v>
      </c>
      <c r="D15" s="2">
        <f t="shared" si="1"/>
        <v>80</v>
      </c>
      <c r="E15" s="2">
        <v>2</v>
      </c>
      <c r="F15" s="2">
        <f t="shared" si="2"/>
        <v>18</v>
      </c>
      <c r="G15" s="2">
        <f t="shared" si="3"/>
        <v>12</v>
      </c>
      <c r="H15" s="2">
        <f t="shared" si="4"/>
        <v>52</v>
      </c>
    </row>
    <row r="16" spans="1:19" x14ac:dyDescent="0.25">
      <c r="A16" s="2">
        <v>7</v>
      </c>
      <c r="B16" s="2">
        <f t="shared" si="0"/>
        <v>100</v>
      </c>
      <c r="C16" s="2">
        <v>5</v>
      </c>
      <c r="D16" s="2">
        <f t="shared" si="1"/>
        <v>100</v>
      </c>
      <c r="E16" s="2">
        <v>10</v>
      </c>
      <c r="F16" s="2">
        <f t="shared" si="2"/>
        <v>91</v>
      </c>
      <c r="G16" s="2">
        <f t="shared" si="3"/>
        <v>22</v>
      </c>
      <c r="H16" s="2">
        <f t="shared" si="4"/>
        <v>96</v>
      </c>
    </row>
    <row r="17" spans="10:19" ht="45" x14ac:dyDescent="0.25">
      <c r="J17" s="1" t="s">
        <v>48</v>
      </c>
      <c r="N17" s="2" t="s">
        <v>49</v>
      </c>
      <c r="R17" s="2" t="s">
        <v>50</v>
      </c>
    </row>
    <row r="18" spans="10:19" x14ac:dyDescent="0.25">
      <c r="J18" s="2" t="s">
        <v>51</v>
      </c>
      <c r="K18" s="2">
        <v>4</v>
      </c>
      <c r="L18" s="2">
        <f>ROUND(((K18/10)*100),0)</f>
        <v>40</v>
      </c>
      <c r="M18" s="2">
        <v>7</v>
      </c>
      <c r="N18" s="2">
        <f>ROUND(((M18/13)*100),0)</f>
        <v>54</v>
      </c>
      <c r="P18" s="2">
        <f>ROUND(((O18/10)*100),0)</f>
        <v>0</v>
      </c>
      <c r="Q18" s="2">
        <f>SUM(K18,M18,O18)</f>
        <v>11</v>
      </c>
      <c r="R18" s="2">
        <f>ROUND(((Q18/51)*100),0)</f>
        <v>22</v>
      </c>
      <c r="S18" s="2">
        <f>SUM(H18,R18)/2</f>
        <v>11</v>
      </c>
    </row>
    <row r="19" spans="10:19" x14ac:dyDescent="0.25">
      <c r="J19" s="2" t="s">
        <v>102</v>
      </c>
      <c r="K19" s="2">
        <v>8</v>
      </c>
      <c r="L19" s="2">
        <v>100</v>
      </c>
      <c r="M19" s="2">
        <v>1</v>
      </c>
      <c r="O19" s="2">
        <v>0</v>
      </c>
      <c r="P19" s="2">
        <v>0</v>
      </c>
      <c r="S19" s="2">
        <f t="shared" ref="S19:S35" si="5">SUM(H19,R19)/2</f>
        <v>0</v>
      </c>
    </row>
    <row r="20" spans="10:19" x14ac:dyDescent="0.25">
      <c r="J20" s="2" t="s">
        <v>103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S20" s="2">
        <f t="shared" si="5"/>
        <v>0</v>
      </c>
    </row>
    <row r="21" spans="10:19" x14ac:dyDescent="0.25">
      <c r="J21" s="2" t="s">
        <v>104</v>
      </c>
      <c r="K21" s="2">
        <v>8</v>
      </c>
      <c r="L21" s="2">
        <v>100</v>
      </c>
      <c r="M21" s="2">
        <v>0</v>
      </c>
      <c r="N21" s="2">
        <v>0</v>
      </c>
      <c r="O21" s="2">
        <v>50</v>
      </c>
      <c r="P21" s="2">
        <v>5</v>
      </c>
      <c r="S21" s="2">
        <f t="shared" si="5"/>
        <v>0</v>
      </c>
    </row>
    <row r="22" spans="10:19" x14ac:dyDescent="0.25">
      <c r="J22" s="2" t="s">
        <v>105</v>
      </c>
      <c r="K22" s="2">
        <v>8</v>
      </c>
      <c r="L22" s="2">
        <v>100</v>
      </c>
      <c r="M22" s="2">
        <v>3</v>
      </c>
      <c r="O22" s="2">
        <v>10</v>
      </c>
      <c r="P22" s="2">
        <v>100</v>
      </c>
      <c r="S22" s="2">
        <f t="shared" si="5"/>
        <v>0</v>
      </c>
    </row>
    <row r="23" spans="10:19" x14ac:dyDescent="0.25">
      <c r="J23" s="2" t="s">
        <v>106</v>
      </c>
      <c r="K23" s="2">
        <v>8</v>
      </c>
      <c r="L23" s="2">
        <v>100</v>
      </c>
      <c r="M23" s="2">
        <v>0</v>
      </c>
      <c r="O23" s="2">
        <v>0</v>
      </c>
      <c r="P23" s="2">
        <v>0</v>
      </c>
      <c r="S23" s="2">
        <f t="shared" si="5"/>
        <v>0</v>
      </c>
    </row>
    <row r="24" spans="10:19" x14ac:dyDescent="0.25">
      <c r="J24" s="2" t="s">
        <v>107</v>
      </c>
      <c r="K24" s="2">
        <v>8</v>
      </c>
      <c r="L24" s="2">
        <v>100</v>
      </c>
      <c r="M24" s="2">
        <v>1</v>
      </c>
      <c r="O24" s="2">
        <v>10</v>
      </c>
      <c r="P24" s="2">
        <v>100</v>
      </c>
      <c r="Q24" s="2">
        <f t="shared" ref="Q24:Q35" si="6">SUM(K24,M24,O24)</f>
        <v>19</v>
      </c>
      <c r="R24" s="2">
        <f t="shared" ref="R24:R35" si="7">ROUND(((Q24/51)*100),0)</f>
        <v>37</v>
      </c>
      <c r="S24" s="2">
        <f t="shared" si="5"/>
        <v>18.5</v>
      </c>
    </row>
    <row r="25" spans="10:19" x14ac:dyDescent="0.25">
      <c r="J25" s="2" t="s">
        <v>108</v>
      </c>
      <c r="K25" s="2">
        <v>8</v>
      </c>
      <c r="L25" s="2">
        <v>100</v>
      </c>
      <c r="M25" s="2">
        <v>3</v>
      </c>
      <c r="O25" s="2">
        <v>0</v>
      </c>
      <c r="P25" s="2">
        <v>0</v>
      </c>
      <c r="Q25" s="2">
        <f t="shared" si="6"/>
        <v>11</v>
      </c>
      <c r="R25" s="2">
        <f t="shared" si="7"/>
        <v>22</v>
      </c>
      <c r="S25" s="2">
        <f t="shared" si="5"/>
        <v>11</v>
      </c>
    </row>
    <row r="26" spans="10:19" x14ac:dyDescent="0.25">
      <c r="J26" s="2" t="s">
        <v>109</v>
      </c>
      <c r="K26" s="2">
        <v>8</v>
      </c>
      <c r="L26" s="2">
        <v>100</v>
      </c>
      <c r="M26" s="2">
        <v>4</v>
      </c>
      <c r="N26" s="4"/>
      <c r="O26" s="2">
        <v>5</v>
      </c>
      <c r="P26" s="2">
        <v>50</v>
      </c>
      <c r="R26" s="2">
        <f t="shared" si="7"/>
        <v>0</v>
      </c>
      <c r="S26" s="2">
        <f t="shared" si="5"/>
        <v>0</v>
      </c>
    </row>
    <row r="27" spans="10:19" x14ac:dyDescent="0.25">
      <c r="J27" s="2" t="s">
        <v>110</v>
      </c>
      <c r="K27" s="2">
        <v>8</v>
      </c>
      <c r="L27" s="2">
        <v>100</v>
      </c>
      <c r="M27" s="2">
        <v>9</v>
      </c>
      <c r="N27" s="2">
        <f t="shared" ref="N27:N35" si="8">ROUND(((M27/13)*100),0)</f>
        <v>69</v>
      </c>
      <c r="O27" s="2">
        <v>0</v>
      </c>
      <c r="P27" s="2">
        <v>0</v>
      </c>
      <c r="Q27" s="2">
        <f t="shared" si="6"/>
        <v>17</v>
      </c>
      <c r="R27" s="2">
        <f t="shared" si="7"/>
        <v>33</v>
      </c>
      <c r="S27" s="2">
        <f t="shared" si="5"/>
        <v>16.5</v>
      </c>
    </row>
    <row r="28" spans="10:19" x14ac:dyDescent="0.25">
      <c r="J28" s="2" t="s">
        <v>111</v>
      </c>
      <c r="K28" s="2">
        <v>8</v>
      </c>
      <c r="L28" s="2">
        <v>100</v>
      </c>
      <c r="M28" s="2">
        <v>2</v>
      </c>
      <c r="N28" s="2">
        <f t="shared" si="8"/>
        <v>15</v>
      </c>
      <c r="O28" s="2">
        <v>0</v>
      </c>
      <c r="P28" s="2">
        <v>0</v>
      </c>
      <c r="Q28" s="2">
        <f t="shared" si="6"/>
        <v>10</v>
      </c>
      <c r="R28" s="2">
        <f t="shared" si="7"/>
        <v>20</v>
      </c>
      <c r="S28" s="2">
        <f t="shared" si="5"/>
        <v>10</v>
      </c>
    </row>
    <row r="29" spans="10:19" x14ac:dyDescent="0.25">
      <c r="J29" s="2" t="s">
        <v>112</v>
      </c>
      <c r="K29" s="2">
        <v>8</v>
      </c>
      <c r="L29" s="2">
        <v>100</v>
      </c>
      <c r="M29" s="2">
        <v>8</v>
      </c>
      <c r="N29" s="2">
        <f t="shared" si="8"/>
        <v>62</v>
      </c>
      <c r="O29" s="2">
        <v>10</v>
      </c>
      <c r="P29" s="2">
        <f t="shared" ref="P29:P35" si="9">ROUND(((O29/10)*100),0)</f>
        <v>100</v>
      </c>
      <c r="Q29" s="2">
        <f t="shared" si="6"/>
        <v>26</v>
      </c>
      <c r="R29" s="2">
        <f t="shared" si="7"/>
        <v>51</v>
      </c>
      <c r="S29" s="2">
        <f t="shared" si="5"/>
        <v>25.5</v>
      </c>
    </row>
    <row r="30" spans="10:19" x14ac:dyDescent="0.25">
      <c r="J30" s="2" t="s">
        <v>113</v>
      </c>
      <c r="K30" s="2">
        <v>4</v>
      </c>
      <c r="L30" s="2">
        <v>50</v>
      </c>
      <c r="M30" s="2">
        <v>11</v>
      </c>
      <c r="N30" s="2">
        <f t="shared" si="8"/>
        <v>85</v>
      </c>
      <c r="O30" s="2">
        <v>10</v>
      </c>
      <c r="P30" s="2">
        <v>100</v>
      </c>
      <c r="Q30" s="2">
        <f t="shared" si="6"/>
        <v>25</v>
      </c>
      <c r="R30" s="2">
        <f t="shared" si="7"/>
        <v>49</v>
      </c>
      <c r="S30" s="2">
        <f t="shared" si="5"/>
        <v>24.5</v>
      </c>
    </row>
    <row r="31" spans="10:19" x14ac:dyDescent="0.25">
      <c r="J31" s="2" t="s">
        <v>114</v>
      </c>
      <c r="K31" s="2">
        <v>8</v>
      </c>
      <c r="L31" s="2">
        <v>100</v>
      </c>
      <c r="M31" s="2">
        <v>22</v>
      </c>
      <c r="N31" s="2">
        <f t="shared" si="8"/>
        <v>169</v>
      </c>
      <c r="O31" s="2">
        <v>5</v>
      </c>
      <c r="P31" s="2">
        <f t="shared" si="9"/>
        <v>50</v>
      </c>
      <c r="Q31" s="2">
        <f t="shared" si="6"/>
        <v>35</v>
      </c>
      <c r="R31" s="2">
        <f t="shared" si="7"/>
        <v>69</v>
      </c>
      <c r="S31" s="2">
        <f t="shared" si="5"/>
        <v>34.5</v>
      </c>
    </row>
    <row r="32" spans="10:19" x14ac:dyDescent="0.25">
      <c r="J32" s="2" t="s">
        <v>115</v>
      </c>
      <c r="K32" s="2">
        <v>8</v>
      </c>
      <c r="L32" s="2">
        <v>100</v>
      </c>
      <c r="M32" s="2">
        <v>13</v>
      </c>
      <c r="N32" s="2">
        <f t="shared" si="8"/>
        <v>100</v>
      </c>
      <c r="O32" s="2">
        <v>0</v>
      </c>
      <c r="P32" s="2">
        <f t="shared" si="9"/>
        <v>0</v>
      </c>
      <c r="Q32" s="2">
        <f t="shared" si="6"/>
        <v>21</v>
      </c>
      <c r="R32" s="2">
        <f t="shared" si="7"/>
        <v>41</v>
      </c>
      <c r="S32" s="2">
        <f t="shared" si="5"/>
        <v>20.5</v>
      </c>
    </row>
    <row r="33" spans="10:19" x14ac:dyDescent="0.25">
      <c r="J33" s="2" t="s">
        <v>116</v>
      </c>
      <c r="K33" s="2">
        <v>8</v>
      </c>
      <c r="L33" s="2">
        <v>100</v>
      </c>
      <c r="M33" s="2">
        <v>4</v>
      </c>
      <c r="N33" s="2">
        <f t="shared" si="8"/>
        <v>31</v>
      </c>
      <c r="O33" s="2">
        <v>5</v>
      </c>
      <c r="P33" s="2">
        <f t="shared" si="9"/>
        <v>50</v>
      </c>
      <c r="Q33" s="2">
        <f t="shared" si="6"/>
        <v>17</v>
      </c>
      <c r="R33" s="2">
        <f t="shared" si="7"/>
        <v>33</v>
      </c>
      <c r="S33" s="2">
        <f t="shared" si="5"/>
        <v>16.5</v>
      </c>
    </row>
    <row r="34" spans="10:19" x14ac:dyDescent="0.25">
      <c r="L34" s="2">
        <f t="shared" ref="L34:L35" si="10">ROUND(((K34/10)*100),0)</f>
        <v>0</v>
      </c>
      <c r="N34" s="2">
        <f t="shared" si="8"/>
        <v>0</v>
      </c>
      <c r="P34" s="2">
        <f t="shared" si="9"/>
        <v>0</v>
      </c>
      <c r="Q34" s="2">
        <f t="shared" si="6"/>
        <v>0</v>
      </c>
      <c r="R34" s="2">
        <f t="shared" si="7"/>
        <v>0</v>
      </c>
      <c r="S34" s="2">
        <f t="shared" si="5"/>
        <v>0</v>
      </c>
    </row>
    <row r="35" spans="10:19" x14ac:dyDescent="0.25">
      <c r="L35" s="2">
        <f t="shared" si="10"/>
        <v>0</v>
      </c>
      <c r="N35" s="2">
        <f t="shared" si="8"/>
        <v>0</v>
      </c>
      <c r="P35" s="2">
        <f t="shared" si="9"/>
        <v>0</v>
      </c>
      <c r="Q35" s="2">
        <f t="shared" si="6"/>
        <v>0</v>
      </c>
      <c r="R35" s="2">
        <f t="shared" si="7"/>
        <v>0</v>
      </c>
      <c r="S35" s="2">
        <f t="shared" si="5"/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8" workbookViewId="0">
      <selection activeCell="A19" sqref="A19"/>
    </sheetView>
  </sheetViews>
  <sheetFormatPr defaultRowHeight="15" x14ac:dyDescent="0.25"/>
  <cols>
    <col min="1" max="1" width="12.85546875" style="2" customWidth="1"/>
    <col min="2" max="2" width="11" style="2" bestFit="1" customWidth="1"/>
    <col min="3" max="3" width="12.85546875" style="2" bestFit="1" customWidth="1"/>
    <col min="4" max="4" width="11" style="2" bestFit="1" customWidth="1"/>
    <col min="5" max="5" width="12" style="2" bestFit="1" customWidth="1"/>
    <col min="6" max="6" width="11" style="2" bestFit="1" customWidth="1"/>
    <col min="7" max="7" width="12.28515625" style="2" bestFit="1" customWidth="1"/>
    <col min="8" max="8" width="16" style="2" bestFit="1" customWidth="1"/>
    <col min="9" max="9" width="9.140625" style="2"/>
    <col min="10" max="10" width="25.28515625" style="2" customWidth="1"/>
    <col min="11" max="11" width="25.7109375" style="2" customWidth="1"/>
    <col min="12" max="12" width="17.140625" style="2" customWidth="1"/>
    <col min="13" max="13" width="26.42578125" style="2" customWidth="1"/>
    <col min="14" max="14" width="21.7109375" style="2" customWidth="1"/>
    <col min="15" max="15" width="21.5703125" style="2" customWidth="1"/>
    <col min="16" max="16" width="17.5703125" style="2" customWidth="1"/>
    <col min="17" max="17" width="12.28515625" style="2" bestFit="1" customWidth="1"/>
    <col min="18" max="18" width="20.85546875" style="2" customWidth="1"/>
    <col min="19" max="19" width="18.7109375" style="2" customWidth="1"/>
    <col min="20" max="16384" width="9.140625" style="2"/>
  </cols>
  <sheetData>
    <row r="1" spans="1:19" ht="75" x14ac:dyDescent="0.25">
      <c r="A1" s="1" t="s">
        <v>37</v>
      </c>
      <c r="B1" s="1" t="s">
        <v>38</v>
      </c>
      <c r="C1" s="1" t="s">
        <v>39</v>
      </c>
      <c r="D1" s="1" t="s">
        <v>38</v>
      </c>
      <c r="E1" s="1" t="s">
        <v>40</v>
      </c>
      <c r="F1" s="1" t="s">
        <v>38</v>
      </c>
      <c r="G1" s="1" t="s">
        <v>9</v>
      </c>
      <c r="H1" s="1" t="s">
        <v>41</v>
      </c>
      <c r="J1" s="1" t="s">
        <v>42</v>
      </c>
      <c r="K1" s="2" t="s">
        <v>52</v>
      </c>
      <c r="L1" s="2" t="s">
        <v>43</v>
      </c>
      <c r="M1" s="2" t="s">
        <v>53</v>
      </c>
      <c r="N1" s="2" t="s">
        <v>44</v>
      </c>
      <c r="O1" s="2" t="s">
        <v>54</v>
      </c>
      <c r="P1" s="2" t="s">
        <v>45</v>
      </c>
      <c r="Q1" s="1" t="s">
        <v>9</v>
      </c>
      <c r="R1" s="1" t="s">
        <v>46</v>
      </c>
      <c r="S1" s="1" t="s">
        <v>47</v>
      </c>
    </row>
    <row r="2" spans="1:19" x14ac:dyDescent="0.25">
      <c r="A2" s="2">
        <v>3</v>
      </c>
      <c r="B2" s="2">
        <f>ROUND(((A2/7)*100),0)</f>
        <v>43</v>
      </c>
      <c r="C2" s="2">
        <v>5</v>
      </c>
      <c r="D2" s="2">
        <f>ROUND(((C2/5)*100),0)</f>
        <v>100</v>
      </c>
      <c r="E2" s="2">
        <v>9</v>
      </c>
      <c r="F2" s="2">
        <f>ROUND(((E2/11)*100),0)</f>
        <v>82</v>
      </c>
      <c r="G2" s="2">
        <f>SUM(A2, C2, E2)</f>
        <v>17</v>
      </c>
      <c r="H2" s="2">
        <f>ROUND(((G2/23)*100),0)</f>
        <v>74</v>
      </c>
    </row>
    <row r="3" spans="1:19" x14ac:dyDescent="0.25">
      <c r="A3" s="2">
        <v>4</v>
      </c>
      <c r="B3" s="2">
        <f t="shared" ref="B3:B17" si="0">ROUND(((A3/7)*100),0)</f>
        <v>57</v>
      </c>
      <c r="C3" s="2">
        <v>2</v>
      </c>
      <c r="D3" s="2">
        <f t="shared" ref="D3:D17" si="1">ROUND(((C3/5)*100),0)</f>
        <v>40</v>
      </c>
      <c r="E3" s="2">
        <v>11</v>
      </c>
      <c r="F3" s="2">
        <f t="shared" ref="F3:F17" si="2">ROUND(((E3/11)*100),0)</f>
        <v>100</v>
      </c>
      <c r="G3" s="2">
        <f t="shared" ref="G3:G17" si="3">SUM(A3, C3, E3)</f>
        <v>17</v>
      </c>
      <c r="H3" s="2">
        <f t="shared" ref="H3:H17" si="4">ROUND(((G3/23)*100),0)</f>
        <v>74</v>
      </c>
    </row>
    <row r="4" spans="1:19" x14ac:dyDescent="0.25">
      <c r="A4" s="2">
        <v>1</v>
      </c>
      <c r="B4" s="2">
        <f t="shared" si="0"/>
        <v>14</v>
      </c>
      <c r="C4" s="2">
        <v>3</v>
      </c>
      <c r="D4" s="2">
        <f t="shared" si="1"/>
        <v>60</v>
      </c>
      <c r="E4" s="2">
        <v>7</v>
      </c>
      <c r="F4" s="2">
        <f t="shared" si="2"/>
        <v>64</v>
      </c>
      <c r="G4" s="2">
        <f t="shared" si="3"/>
        <v>11</v>
      </c>
      <c r="H4" s="2">
        <f t="shared" si="4"/>
        <v>48</v>
      </c>
    </row>
    <row r="5" spans="1:19" x14ac:dyDescent="0.25">
      <c r="A5" s="2">
        <v>3</v>
      </c>
      <c r="B5" s="2">
        <f t="shared" si="0"/>
        <v>43</v>
      </c>
      <c r="C5" s="2">
        <v>2</v>
      </c>
      <c r="D5" s="2">
        <f t="shared" si="1"/>
        <v>40</v>
      </c>
      <c r="E5" s="2">
        <v>4</v>
      </c>
      <c r="F5" s="2">
        <f t="shared" si="2"/>
        <v>36</v>
      </c>
      <c r="G5" s="2">
        <f t="shared" si="3"/>
        <v>9</v>
      </c>
      <c r="H5" s="2">
        <f t="shared" si="4"/>
        <v>39</v>
      </c>
    </row>
    <row r="6" spans="1:19" x14ac:dyDescent="0.25">
      <c r="A6" s="2">
        <v>3</v>
      </c>
      <c r="B6" s="2">
        <f t="shared" si="0"/>
        <v>43</v>
      </c>
      <c r="C6" s="2">
        <v>2</v>
      </c>
      <c r="D6" s="2">
        <f t="shared" si="1"/>
        <v>40</v>
      </c>
      <c r="E6" s="2">
        <v>7</v>
      </c>
      <c r="F6" s="2">
        <f t="shared" si="2"/>
        <v>64</v>
      </c>
      <c r="G6" s="2">
        <f t="shared" si="3"/>
        <v>12</v>
      </c>
      <c r="H6" s="2">
        <f t="shared" si="4"/>
        <v>52</v>
      </c>
    </row>
    <row r="7" spans="1:19" x14ac:dyDescent="0.25">
      <c r="A7" s="2">
        <v>2</v>
      </c>
      <c r="B7" s="2">
        <f t="shared" si="0"/>
        <v>29</v>
      </c>
      <c r="C7" s="2">
        <v>1</v>
      </c>
      <c r="D7" s="2">
        <f t="shared" si="1"/>
        <v>20</v>
      </c>
      <c r="E7" s="2">
        <v>6</v>
      </c>
      <c r="F7" s="2">
        <f t="shared" si="2"/>
        <v>55</v>
      </c>
      <c r="G7" s="2">
        <f t="shared" si="3"/>
        <v>9</v>
      </c>
      <c r="H7" s="2">
        <f t="shared" si="4"/>
        <v>39</v>
      </c>
    </row>
    <row r="8" spans="1:19" x14ac:dyDescent="0.25">
      <c r="A8" s="2">
        <v>5</v>
      </c>
      <c r="B8" s="2">
        <f t="shared" si="0"/>
        <v>71</v>
      </c>
      <c r="C8" s="2">
        <v>4</v>
      </c>
      <c r="D8" s="2">
        <f t="shared" si="1"/>
        <v>80</v>
      </c>
      <c r="E8" s="2">
        <v>8</v>
      </c>
      <c r="F8" s="2">
        <f t="shared" si="2"/>
        <v>73</v>
      </c>
      <c r="G8" s="2">
        <f t="shared" si="3"/>
        <v>17</v>
      </c>
      <c r="H8" s="2">
        <f t="shared" si="4"/>
        <v>74</v>
      </c>
    </row>
    <row r="9" spans="1:19" x14ac:dyDescent="0.25">
      <c r="A9" s="2">
        <v>4</v>
      </c>
      <c r="B9" s="2">
        <f t="shared" si="0"/>
        <v>57</v>
      </c>
      <c r="C9" s="2">
        <v>3</v>
      </c>
      <c r="D9" s="2">
        <f t="shared" si="1"/>
        <v>60</v>
      </c>
      <c r="E9" s="2">
        <v>8</v>
      </c>
      <c r="F9" s="2">
        <f t="shared" si="2"/>
        <v>73</v>
      </c>
      <c r="G9" s="2">
        <f t="shared" si="3"/>
        <v>15</v>
      </c>
      <c r="H9" s="2">
        <f t="shared" si="4"/>
        <v>65</v>
      </c>
    </row>
    <row r="10" spans="1:19" x14ac:dyDescent="0.25">
      <c r="A10" s="2">
        <v>3</v>
      </c>
      <c r="B10" s="2">
        <f t="shared" si="0"/>
        <v>43</v>
      </c>
      <c r="C10" s="2">
        <v>2</v>
      </c>
      <c r="D10" s="2">
        <f t="shared" si="1"/>
        <v>40</v>
      </c>
      <c r="E10" s="2">
        <v>8</v>
      </c>
      <c r="F10" s="2">
        <f t="shared" si="2"/>
        <v>73</v>
      </c>
      <c r="G10" s="2">
        <f t="shared" si="3"/>
        <v>13</v>
      </c>
      <c r="H10" s="2">
        <f t="shared" si="4"/>
        <v>57</v>
      </c>
    </row>
    <row r="11" spans="1:19" x14ac:dyDescent="0.25">
      <c r="A11" s="2">
        <v>3</v>
      </c>
      <c r="B11" s="2">
        <f t="shared" si="0"/>
        <v>43</v>
      </c>
      <c r="C11" s="2">
        <v>3</v>
      </c>
      <c r="D11" s="2">
        <f t="shared" si="1"/>
        <v>60</v>
      </c>
      <c r="E11" s="2">
        <v>7</v>
      </c>
      <c r="F11" s="2">
        <f t="shared" si="2"/>
        <v>64</v>
      </c>
      <c r="G11" s="2">
        <f t="shared" si="3"/>
        <v>13</v>
      </c>
      <c r="H11" s="2">
        <f t="shared" si="4"/>
        <v>57</v>
      </c>
    </row>
    <row r="12" spans="1:19" x14ac:dyDescent="0.25">
      <c r="A12" s="2">
        <v>4</v>
      </c>
      <c r="B12" s="2">
        <f t="shared" si="0"/>
        <v>57</v>
      </c>
      <c r="C12" s="2">
        <v>2</v>
      </c>
      <c r="D12" s="2">
        <f t="shared" si="1"/>
        <v>40</v>
      </c>
      <c r="E12" s="2">
        <v>8</v>
      </c>
      <c r="F12" s="2">
        <f t="shared" si="2"/>
        <v>73</v>
      </c>
      <c r="G12" s="2">
        <f t="shared" si="3"/>
        <v>14</v>
      </c>
      <c r="H12" s="2">
        <f t="shared" si="4"/>
        <v>61</v>
      </c>
    </row>
    <row r="13" spans="1:19" x14ac:dyDescent="0.25">
      <c r="A13" s="2">
        <v>4</v>
      </c>
      <c r="B13" s="2">
        <f t="shared" si="0"/>
        <v>57</v>
      </c>
      <c r="C13" s="2">
        <v>2</v>
      </c>
      <c r="D13" s="2">
        <f t="shared" si="1"/>
        <v>40</v>
      </c>
      <c r="E13" s="2">
        <v>8</v>
      </c>
      <c r="F13" s="2">
        <f t="shared" si="2"/>
        <v>73</v>
      </c>
      <c r="G13" s="2">
        <f t="shared" si="3"/>
        <v>14</v>
      </c>
      <c r="H13" s="2">
        <f t="shared" si="4"/>
        <v>61</v>
      </c>
    </row>
    <row r="14" spans="1:19" x14ac:dyDescent="0.25">
      <c r="A14" s="2">
        <v>6</v>
      </c>
      <c r="B14" s="2">
        <f t="shared" si="0"/>
        <v>86</v>
      </c>
      <c r="C14" s="2">
        <v>2</v>
      </c>
      <c r="D14" s="2">
        <f t="shared" si="1"/>
        <v>40</v>
      </c>
      <c r="E14" s="2">
        <v>9</v>
      </c>
      <c r="F14" s="2">
        <f t="shared" si="2"/>
        <v>82</v>
      </c>
      <c r="G14" s="2">
        <f t="shared" si="3"/>
        <v>17</v>
      </c>
      <c r="H14" s="2">
        <f t="shared" si="4"/>
        <v>74</v>
      </c>
    </row>
    <row r="15" spans="1:19" x14ac:dyDescent="0.25">
      <c r="A15" s="2">
        <v>3</v>
      </c>
      <c r="B15" s="2">
        <f t="shared" si="0"/>
        <v>43</v>
      </c>
      <c r="C15" s="2">
        <v>1</v>
      </c>
      <c r="D15" s="2">
        <f t="shared" si="1"/>
        <v>20</v>
      </c>
      <c r="E15" s="2">
        <v>7</v>
      </c>
      <c r="F15" s="2">
        <f t="shared" si="2"/>
        <v>64</v>
      </c>
      <c r="G15" s="2">
        <f t="shared" si="3"/>
        <v>11</v>
      </c>
      <c r="H15" s="2">
        <f t="shared" si="4"/>
        <v>48</v>
      </c>
    </row>
    <row r="16" spans="1:19" x14ac:dyDescent="0.25">
      <c r="A16" s="2">
        <v>5</v>
      </c>
      <c r="B16" s="2">
        <f t="shared" si="0"/>
        <v>71</v>
      </c>
      <c r="C16" s="2">
        <v>4</v>
      </c>
      <c r="D16" s="2">
        <f t="shared" si="1"/>
        <v>80</v>
      </c>
      <c r="E16" s="2">
        <v>1</v>
      </c>
      <c r="F16" s="2">
        <f t="shared" si="2"/>
        <v>9</v>
      </c>
      <c r="G16" s="2">
        <f t="shared" si="3"/>
        <v>10</v>
      </c>
      <c r="H16" s="2">
        <f t="shared" si="4"/>
        <v>43</v>
      </c>
    </row>
    <row r="17" spans="1:19" ht="66.75" x14ac:dyDescent="0.25">
      <c r="A17" s="2">
        <v>4</v>
      </c>
      <c r="B17" s="2">
        <f t="shared" si="0"/>
        <v>57</v>
      </c>
      <c r="C17" s="2">
        <v>2</v>
      </c>
      <c r="D17" s="2">
        <f t="shared" si="1"/>
        <v>40</v>
      </c>
      <c r="E17" s="2">
        <v>7</v>
      </c>
      <c r="F17" s="2">
        <f t="shared" si="2"/>
        <v>64</v>
      </c>
      <c r="G17" s="2">
        <f t="shared" si="3"/>
        <v>13</v>
      </c>
      <c r="H17" s="2">
        <f t="shared" si="4"/>
        <v>57</v>
      </c>
      <c r="J17" s="1" t="s">
        <v>48</v>
      </c>
      <c r="K17" s="2" t="s">
        <v>52</v>
      </c>
      <c r="M17" s="2" t="s">
        <v>53</v>
      </c>
      <c r="N17" s="2" t="s">
        <v>49</v>
      </c>
      <c r="O17" s="2" t="s">
        <v>54</v>
      </c>
      <c r="R17" s="2" t="s">
        <v>50</v>
      </c>
    </row>
    <row r="18" spans="1:19" x14ac:dyDescent="0.25">
      <c r="J18" s="2" t="s">
        <v>51</v>
      </c>
      <c r="K18" s="2">
        <v>4</v>
      </c>
      <c r="L18" s="2">
        <f>ROUND(((K18/10)*100),0)</f>
        <v>40</v>
      </c>
      <c r="M18" s="2">
        <v>7</v>
      </c>
      <c r="N18" s="2">
        <f>ROUND(((M18/13)*100),0)</f>
        <v>54</v>
      </c>
      <c r="P18" s="2">
        <f>ROUND(((O18/10)*100),0)</f>
        <v>0</v>
      </c>
      <c r="Q18" s="2">
        <f>SUM(K18,M18,O18)</f>
        <v>11</v>
      </c>
      <c r="R18" s="2">
        <f>ROUND(((Q18/33)*100),0)</f>
        <v>33</v>
      </c>
      <c r="S18" s="2">
        <f>SUM(H18,R18)/2</f>
        <v>16.5</v>
      </c>
    </row>
    <row r="19" spans="1:19" x14ac:dyDescent="0.25">
      <c r="J19" s="2" t="s">
        <v>117</v>
      </c>
      <c r="K19" s="2">
        <v>10</v>
      </c>
      <c r="L19" s="2">
        <f t="shared" ref="L19:L27" si="5">ROUND(((K19/10)*100),0)</f>
        <v>100</v>
      </c>
      <c r="M19" s="2">
        <v>5</v>
      </c>
      <c r="N19" s="2">
        <f>ROUND(((M19/9)*100),0)</f>
        <v>56</v>
      </c>
      <c r="O19" s="2">
        <v>4</v>
      </c>
      <c r="P19" s="2">
        <f t="shared" ref="P19:P27" si="6">ROUND(((O19/10)*100),0)</f>
        <v>40</v>
      </c>
      <c r="Q19" s="2">
        <f t="shared" ref="Q19:Q27" si="7">SUM(K19,M19,O19)</f>
        <v>19</v>
      </c>
      <c r="R19" s="2">
        <f>ROUND(((Q19/29)*100),0)</f>
        <v>66</v>
      </c>
      <c r="S19" s="2">
        <f t="shared" ref="S19:S35" si="8">SUM(H19,R19)/2</f>
        <v>33</v>
      </c>
    </row>
    <row r="20" spans="1:19" x14ac:dyDescent="0.25">
      <c r="J20" s="2" t="s">
        <v>118</v>
      </c>
      <c r="K20" s="2">
        <v>10</v>
      </c>
      <c r="L20" s="2">
        <f t="shared" si="5"/>
        <v>100</v>
      </c>
      <c r="M20" s="2">
        <v>0</v>
      </c>
      <c r="N20" s="2">
        <f t="shared" ref="N20:N27" si="9">ROUND(((M20/13)*100),0)</f>
        <v>0</v>
      </c>
      <c r="O20" s="2">
        <v>2</v>
      </c>
      <c r="P20" s="2">
        <f t="shared" si="6"/>
        <v>20</v>
      </c>
      <c r="Q20" s="2">
        <f t="shared" si="7"/>
        <v>12</v>
      </c>
      <c r="R20" s="2">
        <f>ROUND(((Q20/29)*100),0)</f>
        <v>41</v>
      </c>
      <c r="S20" s="2">
        <f t="shared" si="8"/>
        <v>20.5</v>
      </c>
    </row>
    <row r="21" spans="1:19" x14ac:dyDescent="0.25">
      <c r="J21" s="2" t="s">
        <v>119</v>
      </c>
      <c r="K21" s="2">
        <v>10</v>
      </c>
      <c r="L21" s="2">
        <f t="shared" si="5"/>
        <v>100</v>
      </c>
      <c r="M21" s="2">
        <v>0</v>
      </c>
      <c r="N21" s="2">
        <f t="shared" si="9"/>
        <v>0</v>
      </c>
      <c r="O21" s="2">
        <v>2</v>
      </c>
      <c r="P21" s="2">
        <f t="shared" si="6"/>
        <v>20</v>
      </c>
      <c r="Q21" s="2">
        <f t="shared" si="7"/>
        <v>12</v>
      </c>
      <c r="R21" s="2">
        <f t="shared" ref="R21:R27" si="10">ROUND(((Q21/51)*100),0)</f>
        <v>24</v>
      </c>
      <c r="S21" s="2">
        <f t="shared" si="8"/>
        <v>12</v>
      </c>
    </row>
    <row r="22" spans="1:19" x14ac:dyDescent="0.25">
      <c r="J22" s="2" t="s">
        <v>120</v>
      </c>
      <c r="K22" s="2">
        <v>10</v>
      </c>
      <c r="L22" s="2">
        <f t="shared" si="5"/>
        <v>100</v>
      </c>
      <c r="M22" s="2">
        <v>0</v>
      </c>
      <c r="N22" s="2">
        <f t="shared" si="9"/>
        <v>0</v>
      </c>
      <c r="O22" s="2">
        <v>3</v>
      </c>
      <c r="P22" s="2">
        <f t="shared" si="6"/>
        <v>30</v>
      </c>
      <c r="Q22" s="2">
        <f t="shared" si="7"/>
        <v>13</v>
      </c>
      <c r="R22" s="2">
        <f t="shared" si="10"/>
        <v>25</v>
      </c>
      <c r="S22" s="2">
        <f t="shared" si="8"/>
        <v>12.5</v>
      </c>
    </row>
    <row r="23" spans="1:19" x14ac:dyDescent="0.25">
      <c r="J23" s="2" t="s">
        <v>121</v>
      </c>
      <c r="K23" s="2">
        <v>10</v>
      </c>
      <c r="L23" s="2">
        <f t="shared" si="5"/>
        <v>100</v>
      </c>
      <c r="M23" s="2">
        <v>0</v>
      </c>
      <c r="N23" s="2">
        <f t="shared" si="9"/>
        <v>0</v>
      </c>
      <c r="O23" s="2">
        <v>2</v>
      </c>
      <c r="P23" s="2">
        <f t="shared" si="6"/>
        <v>20</v>
      </c>
      <c r="Q23" s="2">
        <f t="shared" si="7"/>
        <v>12</v>
      </c>
      <c r="R23" s="2">
        <f t="shared" si="10"/>
        <v>24</v>
      </c>
      <c r="S23" s="2">
        <f t="shared" si="8"/>
        <v>12</v>
      </c>
    </row>
    <row r="24" spans="1:19" x14ac:dyDescent="0.25">
      <c r="J24" s="2" t="s">
        <v>122</v>
      </c>
      <c r="K24" s="2">
        <v>10</v>
      </c>
      <c r="L24" s="2">
        <f t="shared" si="5"/>
        <v>100</v>
      </c>
      <c r="M24" s="2">
        <v>0</v>
      </c>
      <c r="N24" s="2">
        <f t="shared" si="9"/>
        <v>0</v>
      </c>
      <c r="O24" s="2">
        <v>4</v>
      </c>
      <c r="P24" s="2">
        <f t="shared" si="6"/>
        <v>40</v>
      </c>
      <c r="Q24" s="2">
        <f t="shared" si="7"/>
        <v>14</v>
      </c>
      <c r="R24" s="2">
        <f t="shared" si="10"/>
        <v>27</v>
      </c>
      <c r="S24" s="2">
        <f t="shared" si="8"/>
        <v>13.5</v>
      </c>
    </row>
    <row r="25" spans="1:19" x14ac:dyDescent="0.25">
      <c r="J25" s="2" t="s">
        <v>123</v>
      </c>
      <c r="K25" s="2">
        <v>10</v>
      </c>
      <c r="L25" s="2">
        <f t="shared" si="5"/>
        <v>100</v>
      </c>
      <c r="M25" s="2">
        <v>0</v>
      </c>
      <c r="N25" s="2">
        <f t="shared" si="9"/>
        <v>0</v>
      </c>
      <c r="O25" s="2">
        <v>2</v>
      </c>
      <c r="P25" s="2">
        <f t="shared" si="6"/>
        <v>20</v>
      </c>
      <c r="Q25" s="2">
        <f t="shared" si="7"/>
        <v>12</v>
      </c>
      <c r="R25" s="2">
        <f t="shared" si="10"/>
        <v>24</v>
      </c>
      <c r="S25" s="2">
        <f t="shared" si="8"/>
        <v>12</v>
      </c>
    </row>
    <row r="26" spans="1:19" x14ac:dyDescent="0.25">
      <c r="J26" s="2" t="s">
        <v>124</v>
      </c>
      <c r="K26" s="2">
        <v>10</v>
      </c>
      <c r="L26" s="2">
        <f t="shared" si="5"/>
        <v>100</v>
      </c>
      <c r="M26" s="2">
        <v>0</v>
      </c>
      <c r="N26" s="2">
        <f t="shared" si="9"/>
        <v>0</v>
      </c>
      <c r="O26" s="2">
        <v>3</v>
      </c>
      <c r="P26" s="2">
        <f t="shared" si="6"/>
        <v>30</v>
      </c>
      <c r="Q26" s="2">
        <f t="shared" si="7"/>
        <v>13</v>
      </c>
      <c r="R26" s="2">
        <f t="shared" si="10"/>
        <v>25</v>
      </c>
      <c r="S26" s="2">
        <f t="shared" si="8"/>
        <v>12.5</v>
      </c>
    </row>
    <row r="27" spans="1:19" x14ac:dyDescent="0.25">
      <c r="J27" s="2" t="s">
        <v>57</v>
      </c>
      <c r="K27" s="2">
        <v>10</v>
      </c>
      <c r="L27" s="2">
        <f t="shared" si="5"/>
        <v>100</v>
      </c>
      <c r="M27" s="2">
        <v>0</v>
      </c>
      <c r="N27" s="2">
        <f t="shared" si="9"/>
        <v>0</v>
      </c>
      <c r="O27" s="2">
        <v>1</v>
      </c>
      <c r="P27" s="2">
        <f t="shared" si="6"/>
        <v>10</v>
      </c>
      <c r="Q27" s="2">
        <f t="shared" si="7"/>
        <v>11</v>
      </c>
      <c r="R27" s="2">
        <f t="shared" si="10"/>
        <v>22</v>
      </c>
      <c r="S27" s="2">
        <f t="shared" si="8"/>
        <v>11</v>
      </c>
    </row>
    <row r="28" spans="1:19" x14ac:dyDescent="0.25">
      <c r="S28" s="2">
        <f t="shared" si="8"/>
        <v>0</v>
      </c>
    </row>
    <row r="29" spans="1:19" x14ac:dyDescent="0.25">
      <c r="S29" s="2">
        <f t="shared" si="8"/>
        <v>0</v>
      </c>
    </row>
    <row r="30" spans="1:19" x14ac:dyDescent="0.25">
      <c r="S30" s="2">
        <f t="shared" si="8"/>
        <v>0</v>
      </c>
    </row>
    <row r="31" spans="1:19" x14ac:dyDescent="0.25">
      <c r="S31" s="2">
        <f t="shared" si="8"/>
        <v>0</v>
      </c>
    </row>
    <row r="32" spans="1:19" x14ac:dyDescent="0.25">
      <c r="S32" s="2">
        <f t="shared" si="8"/>
        <v>0</v>
      </c>
    </row>
    <row r="33" spans="19:19" x14ac:dyDescent="0.25">
      <c r="S33" s="2">
        <f t="shared" si="8"/>
        <v>0</v>
      </c>
    </row>
    <row r="34" spans="19:19" x14ac:dyDescent="0.25">
      <c r="S34" s="2">
        <f t="shared" si="8"/>
        <v>0</v>
      </c>
    </row>
    <row r="35" spans="19:19" x14ac:dyDescent="0.25">
      <c r="S35" s="2">
        <f t="shared" si="8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Schools</vt:lpstr>
      <vt:lpstr>School A</vt:lpstr>
      <vt:lpstr>School B</vt:lpstr>
      <vt:lpstr>School C</vt:lpstr>
      <vt:lpstr>School D</vt:lpstr>
      <vt:lpstr>School E</vt:lpstr>
      <vt:lpstr>School F</vt:lpstr>
      <vt:lpstr>School G</vt:lpstr>
      <vt:lpstr>School H</vt:lpstr>
      <vt:lpstr>School I</vt:lpstr>
      <vt:lpstr>School J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E. Veon</dc:creator>
  <cp:lastModifiedBy>Raymond E. Veon</cp:lastModifiedBy>
  <dcterms:created xsi:type="dcterms:W3CDTF">2010-10-12T01:33:58Z</dcterms:created>
  <dcterms:modified xsi:type="dcterms:W3CDTF">2010-10-12T02:51:59Z</dcterms:modified>
</cp:coreProperties>
</file>